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70" windowWidth="11115" windowHeight="7890" tabRatio="872" activeTab="0"/>
  </bookViews>
  <sheets>
    <sheet name="MEDICAM" sheetId="1" r:id="rId1"/>
  </sheets>
  <definedNames/>
  <calcPr fullCalcOnLoad="1"/>
</workbook>
</file>

<file path=xl/sharedStrings.xml><?xml version="1.0" encoding="utf-8"?>
<sst xmlns="http://schemas.openxmlformats.org/spreadsheetml/2006/main" count="110" uniqueCount="109">
  <si>
    <t>VINCA FARM SRL</t>
  </si>
  <si>
    <t>ROSA SRL</t>
  </si>
  <si>
    <t>DENUMIRE SOCIETATE FARMACEUTICA</t>
  </si>
  <si>
    <t>PHARMALAUR SRL</t>
  </si>
  <si>
    <t>HELP NET FARMA SA</t>
  </si>
  <si>
    <t>FARMACEUTICA REMEDIA SA</t>
  </si>
  <si>
    <t>ACONITI-LINE FARM SRL</t>
  </si>
  <si>
    <t>ANDRE FARM SRL</t>
  </si>
  <si>
    <t>ANEL_CO SRL</t>
  </si>
  <si>
    <t>ANNMARY COM SRL</t>
  </si>
  <si>
    <t>FARMACIA BELLADONA  SRL</t>
  </si>
  <si>
    <t>BELONA SRL</t>
  </si>
  <si>
    <t>CARMCRIS FARM SRL</t>
  </si>
  <si>
    <t>CATENA COMFARM SRL</t>
  </si>
  <si>
    <t>CATENA HYGEIA SRL</t>
  </si>
  <si>
    <t>CONDOR SRL</t>
  </si>
  <si>
    <t>DAVILLA SRL</t>
  </si>
  <si>
    <t>DEMETRA PHARM SRL</t>
  </si>
  <si>
    <t>DENTOFARM SRL</t>
  </si>
  <si>
    <t>DORADA  SRL</t>
  </si>
  <si>
    <t>ELANFARM GOLD SRL</t>
  </si>
  <si>
    <t>ELEDANISCOM SRL</t>
  </si>
  <si>
    <t>FARM ES-DIANA SRL</t>
  </si>
  <si>
    <t>FARMASEPT SRL</t>
  </si>
  <si>
    <t>CATENA FARMACON SRL</t>
  </si>
  <si>
    <t>GENIA SRL</t>
  </si>
  <si>
    <t>HELPIS  SRL</t>
  </si>
  <si>
    <t>HELYA FARM  SRL</t>
  </si>
  <si>
    <t>HYPERICI FARM SRL</t>
  </si>
  <si>
    <t>L&amp;N SRL</t>
  </si>
  <si>
    <t>MARIFARMA SRL</t>
  </si>
  <si>
    <t>MEDIPET  SRL</t>
  </si>
  <si>
    <t>METEORA SRL</t>
  </si>
  <si>
    <t>MUSETEL SRL</t>
  </si>
  <si>
    <t>PAEONIA SRL</t>
  </si>
  <si>
    <t>PANACEEA  SRL</t>
  </si>
  <si>
    <t>PERSEEA FARM SRL</t>
  </si>
  <si>
    <t>PHARMINTER SRL</t>
  </si>
  <si>
    <t>POPA-MAR SRL</t>
  </si>
  <si>
    <t>RONDO FARM SRL</t>
  </si>
  <si>
    <t>SAS PHARMA PLUS SRL</t>
  </si>
  <si>
    <t>SAVIOR PHARMA VISTA SRL</t>
  </si>
  <si>
    <t xml:space="preserve">SENSIBLU  SRL </t>
  </si>
  <si>
    <t>SPERANTA  SRL</t>
  </si>
  <si>
    <t>STARPHARM SRL</t>
  </si>
  <si>
    <t>TUDAL  SRL</t>
  </si>
  <si>
    <t>VAVAFARM SRL</t>
  </si>
  <si>
    <t>MONAFARM</t>
  </si>
  <si>
    <t>SANTALUM FARM SRL</t>
  </si>
  <si>
    <t>OXALYS TEHNOFARM SRL</t>
  </si>
  <si>
    <t>BELLA MEDIFARM SRL</t>
  </si>
  <si>
    <t>SC TRIFARM SRL</t>
  </si>
  <si>
    <t>nr contract</t>
  </si>
  <si>
    <t>INDIGO FARM</t>
  </si>
  <si>
    <t>QUALITY PHARMA CONCEPT STL</t>
  </si>
  <si>
    <t>SEMA INVESTMENT SRL</t>
  </si>
  <si>
    <t>TOTAL</t>
  </si>
  <si>
    <t>FARMACIA STUDIO</t>
  </si>
  <si>
    <t>FARMACIA DE LA TARA</t>
  </si>
  <si>
    <t>MEDIMFARM  TOPFARM SA</t>
  </si>
  <si>
    <t>MINI FARM CONCEPT</t>
  </si>
  <si>
    <t>MISHA FARM</t>
  </si>
  <si>
    <t>VALERIA PUR FARM</t>
  </si>
  <si>
    <t>VITAL SERV</t>
  </si>
  <si>
    <t>FADEL FARM</t>
  </si>
  <si>
    <t>IASMINA FARM PLUS</t>
  </si>
  <si>
    <t>E&amp;A PHARMA GRUP SRL</t>
  </si>
  <si>
    <t>NR CRT</t>
  </si>
  <si>
    <t>27,07,2021</t>
  </si>
  <si>
    <t>PHARMALIFE</t>
  </si>
  <si>
    <t>PSG</t>
  </si>
  <si>
    <t>onco-07</t>
  </si>
  <si>
    <t>onco-08</t>
  </si>
  <si>
    <t xml:space="preserve"> onco sem II 2021</t>
  </si>
  <si>
    <t>diabet 07</t>
  </si>
  <si>
    <t>diabet 08</t>
  </si>
  <si>
    <t>diabet sem II 2021</t>
  </si>
  <si>
    <t>PT 07</t>
  </si>
  <si>
    <t>PT 08</t>
  </si>
  <si>
    <t>PT 09</t>
  </si>
  <si>
    <t>PT 10</t>
  </si>
  <si>
    <t>PT sem II 2021</t>
  </si>
  <si>
    <t>MA 07</t>
  </si>
  <si>
    <t>MA 08</t>
  </si>
  <si>
    <t>MA 09</t>
  </si>
  <si>
    <t>MA 10</t>
  </si>
  <si>
    <t>MA sem II 2021</t>
  </si>
  <si>
    <t>MC 07</t>
  </si>
  <si>
    <t>MC 08</t>
  </si>
  <si>
    <t>MC 09</t>
  </si>
  <si>
    <t>MC sem II 2021</t>
  </si>
  <si>
    <t>SLA 07</t>
  </si>
  <si>
    <t>SLA 08</t>
  </si>
  <si>
    <t>SLA sem II 2021</t>
  </si>
  <si>
    <t>ANG ERD 07</t>
  </si>
  <si>
    <t>ANG ERD 08</t>
  </si>
  <si>
    <t>ANG ERD 09</t>
  </si>
  <si>
    <t>ANG ERD sem II 2021</t>
  </si>
  <si>
    <t>BOLI RARE SEMESTRUL II</t>
  </si>
  <si>
    <t>TA 07</t>
  </si>
  <si>
    <t>TA 08</t>
  </si>
  <si>
    <t>TA 09</t>
  </si>
  <si>
    <t>TA 10</t>
  </si>
  <si>
    <t>TA sem II 2021</t>
  </si>
  <si>
    <t>TC 07</t>
  </si>
  <si>
    <t>TC 08</t>
  </si>
  <si>
    <t>TC 09</t>
  </si>
  <si>
    <t>TC sem II 2021</t>
  </si>
  <si>
    <t>TOTAL   PNS SEMESTRUL II 2021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</si>
</sst>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000"/>
    <numFmt numFmtId="181" formatCode="#,##0.000000"/>
    <numFmt numFmtId="182" formatCode="#,##0.0000"/>
    <numFmt numFmtId="183" formatCode="[$-409]dddd\,\ mmmm\ dd\,\ yyyy"/>
    <numFmt numFmtId="184" formatCode="[$-409]h:mm:ss\ AM/PM"/>
    <numFmt numFmtId="185" formatCode="00000"/>
    <numFmt numFmtId="186" formatCode="[$-418]d\ mmmm\ yyyy"/>
    <numFmt numFmtId="187" formatCode="0.0000"/>
    <numFmt numFmtId="188" formatCode="mmm/yyyy"/>
    <numFmt numFmtId="189" formatCode="#,##0.0"/>
    <numFmt numFmtId="190" formatCode="#,##0.00000"/>
    <numFmt numFmtId="191" formatCode="#,##0.000"/>
    <numFmt numFmtId="192" formatCode="0.000"/>
    <numFmt numFmtId="193" formatCode="#,##0.0000000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" fontId="0" fillId="8" borderId="0" xfId="0" applyNumberFormat="1" applyFill="1" applyAlignment="1">
      <alignment/>
    </xf>
    <xf numFmtId="4" fontId="5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4" fontId="5" fillId="24" borderId="10" xfId="0" applyNumberFormat="1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0" fillId="24" borderId="0" xfId="0" applyFill="1" applyAlignment="1">
      <alignment/>
    </xf>
    <xf numFmtId="4" fontId="4" fillId="24" borderId="0" xfId="0" applyNumberFormat="1" applyFont="1" applyFill="1" applyAlignment="1">
      <alignment/>
    </xf>
    <xf numFmtId="3" fontId="5" fillId="24" borderId="0" xfId="0" applyNumberFormat="1" applyFont="1" applyFill="1" applyBorder="1" applyAlignment="1">
      <alignment/>
    </xf>
    <xf numFmtId="0" fontId="4" fillId="24" borderId="0" xfId="0" applyFont="1" applyFill="1" applyAlignment="1">
      <alignment/>
    </xf>
    <xf numFmtId="1" fontId="4" fillId="24" borderId="0" xfId="0" applyNumberFormat="1" applyFont="1" applyFill="1" applyAlignment="1">
      <alignment/>
    </xf>
    <xf numFmtId="4" fontId="3" fillId="24" borderId="10" xfId="0" applyNumberFormat="1" applyFont="1" applyFill="1" applyBorder="1" applyAlignment="1">
      <alignment wrapText="1"/>
    </xf>
    <xf numFmtId="3" fontId="3" fillId="24" borderId="10" xfId="0" applyNumberFormat="1" applyFont="1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4" fontId="3" fillId="24" borderId="11" xfId="0" applyNumberFormat="1" applyFont="1" applyFill="1" applyBorder="1" applyAlignment="1">
      <alignment/>
    </xf>
    <xf numFmtId="4" fontId="4" fillId="24" borderId="12" xfId="0" applyNumberFormat="1" applyFont="1" applyFill="1" applyBorder="1" applyAlignment="1">
      <alignment wrapText="1"/>
    </xf>
    <xf numFmtId="4" fontId="0" fillId="24" borderId="0" xfId="0" applyNumberFormat="1" applyFill="1" applyAlignment="1">
      <alignment/>
    </xf>
    <xf numFmtId="4" fontId="0" fillId="24" borderId="0" xfId="0" applyNumberFormat="1" applyFont="1" applyFill="1" applyAlignment="1">
      <alignment/>
    </xf>
    <xf numFmtId="4" fontId="5" fillId="24" borderId="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4" fontId="5" fillId="24" borderId="0" xfId="0" applyNumberFormat="1" applyFont="1" applyFill="1" applyAlignment="1">
      <alignment/>
    </xf>
    <xf numFmtId="4" fontId="5" fillId="24" borderId="11" xfId="0" applyNumberFormat="1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5" fillId="24" borderId="11" xfId="0" applyNumberFormat="1" applyFont="1" applyFill="1" applyBorder="1" applyAlignment="1">
      <alignment wrapText="1"/>
    </xf>
    <xf numFmtId="3" fontId="4" fillId="24" borderId="10" xfId="0" applyNumberFormat="1" applyFont="1" applyFill="1" applyBorder="1" applyAlignment="1">
      <alignment/>
    </xf>
    <xf numFmtId="4" fontId="4" fillId="24" borderId="11" xfId="0" applyNumberFormat="1" applyFont="1" applyFill="1" applyBorder="1" applyAlignment="1">
      <alignment/>
    </xf>
    <xf numFmtId="4" fontId="0" fillId="24" borderId="0" xfId="0" applyNumberFormat="1" applyFill="1" applyAlignment="1">
      <alignment/>
    </xf>
    <xf numFmtId="4" fontId="0" fillId="24" borderId="10" xfId="0" applyNumberFormat="1" applyFont="1" applyFill="1" applyBorder="1" applyAlignment="1">
      <alignment/>
    </xf>
    <xf numFmtId="3" fontId="5" fillId="24" borderId="10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4" fontId="5" fillId="2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7"/>
  <sheetViews>
    <sheetView tabSelected="1" zoomScalePageLayoutView="0" workbookViewId="0" topLeftCell="A34">
      <selection activeCell="C31" sqref="C31"/>
    </sheetView>
  </sheetViews>
  <sheetFormatPr defaultColWidth="20.8515625" defaultRowHeight="12.75"/>
  <cols>
    <col min="1" max="1" width="6.57421875" style="8" customWidth="1"/>
    <col min="2" max="2" width="14.57421875" style="8" customWidth="1"/>
    <col min="3" max="3" width="9.140625" style="11" customWidth="1"/>
    <col min="4" max="5" width="12.421875" style="5" customWidth="1"/>
    <col min="6" max="6" width="12.140625" style="5" customWidth="1"/>
    <col min="7" max="7" width="11.7109375" style="5" customWidth="1"/>
    <col min="8" max="9" width="11.421875" style="5" customWidth="1"/>
    <col min="10" max="10" width="10.00390625" style="21" customWidth="1"/>
    <col min="11" max="11" width="10.140625" style="5" customWidth="1"/>
    <col min="12" max="12" width="9.8515625" style="21" customWidth="1"/>
    <col min="13" max="13" width="10.57421875" style="8" customWidth="1"/>
    <col min="14" max="14" width="9.7109375" style="8" customWidth="1"/>
    <col min="15" max="15" width="9.57421875" style="8" customWidth="1"/>
    <col min="16" max="16" width="9.00390625" style="8" customWidth="1"/>
    <col min="17" max="17" width="8.00390625" style="8" customWidth="1"/>
    <col min="18" max="18" width="8.7109375" style="8" customWidth="1"/>
    <col min="19" max="19" width="9.28125" style="8" customWidth="1"/>
    <col min="20" max="21" width="9.421875" style="8" customWidth="1"/>
    <col min="22" max="22" width="9.28125" style="8" customWidth="1"/>
    <col min="23" max="23" width="8.28125" style="8" customWidth="1"/>
    <col min="24" max="24" width="9.28125" style="8" customWidth="1"/>
    <col min="25" max="25" width="8.140625" style="8" customWidth="1"/>
    <col min="26" max="26" width="8.8515625" style="8" customWidth="1"/>
    <col min="27" max="27" width="9.28125" style="8" customWidth="1"/>
    <col min="28" max="28" width="10.00390625" style="8" customWidth="1"/>
    <col min="29" max="29" width="7.8515625" style="8" customWidth="1"/>
    <col min="30" max="30" width="9.7109375" style="8" customWidth="1"/>
    <col min="31" max="31" width="9.00390625" style="8" customWidth="1"/>
    <col min="32" max="32" width="10.140625" style="8" customWidth="1"/>
    <col min="33" max="33" width="9.7109375" style="8" customWidth="1"/>
    <col min="34" max="34" width="10.421875" style="8" customWidth="1"/>
    <col min="35" max="35" width="11.8515625" style="8" customWidth="1"/>
    <col min="36" max="36" width="11.421875" style="8" customWidth="1"/>
    <col min="37" max="37" width="9.7109375" style="8" customWidth="1"/>
    <col min="38" max="38" width="10.57421875" style="8" customWidth="1"/>
    <col min="39" max="40" width="10.140625" style="8" customWidth="1"/>
    <col min="41" max="41" width="10.28125" style="8" customWidth="1"/>
    <col min="42" max="42" width="12.00390625" style="8" customWidth="1"/>
    <col min="43" max="45" width="14.57421875" style="8" customWidth="1"/>
    <col min="46" max="16384" width="20.8515625" style="1" customWidth="1"/>
  </cols>
  <sheetData>
    <row r="1" spans="1:43" ht="45" customHeight="1">
      <c r="A1" s="34" t="s">
        <v>67</v>
      </c>
      <c r="B1" s="25" t="s">
        <v>2</v>
      </c>
      <c r="C1" s="17" t="s">
        <v>68</v>
      </c>
      <c r="D1" s="6" t="s">
        <v>71</v>
      </c>
      <c r="E1" s="6" t="s">
        <v>72</v>
      </c>
      <c r="F1" s="6" t="s">
        <v>73</v>
      </c>
      <c r="G1" s="6" t="s">
        <v>73</v>
      </c>
      <c r="H1" s="6" t="s">
        <v>74</v>
      </c>
      <c r="I1" s="6" t="s">
        <v>75</v>
      </c>
      <c r="J1" s="6" t="s">
        <v>76</v>
      </c>
      <c r="K1" s="6" t="s">
        <v>77</v>
      </c>
      <c r="L1" s="6" t="s">
        <v>78</v>
      </c>
      <c r="M1" s="6" t="s">
        <v>79</v>
      </c>
      <c r="N1" s="6" t="s">
        <v>80</v>
      </c>
      <c r="O1" s="6" t="s">
        <v>81</v>
      </c>
      <c r="P1" s="6" t="s">
        <v>82</v>
      </c>
      <c r="Q1" s="6" t="s">
        <v>83</v>
      </c>
      <c r="R1" s="6" t="s">
        <v>84</v>
      </c>
      <c r="S1" s="6" t="s">
        <v>85</v>
      </c>
      <c r="T1" s="6" t="s">
        <v>86</v>
      </c>
      <c r="U1" s="6" t="s">
        <v>87</v>
      </c>
      <c r="V1" s="6" t="s">
        <v>88</v>
      </c>
      <c r="W1" s="6" t="s">
        <v>89</v>
      </c>
      <c r="X1" s="6" t="s">
        <v>90</v>
      </c>
      <c r="Y1" s="6" t="s">
        <v>91</v>
      </c>
      <c r="Z1" s="6" t="s">
        <v>92</v>
      </c>
      <c r="AA1" s="6" t="s">
        <v>93</v>
      </c>
      <c r="AB1" s="23" t="s">
        <v>94</v>
      </c>
      <c r="AC1" s="23" t="s">
        <v>95</v>
      </c>
      <c r="AD1" s="23" t="s">
        <v>96</v>
      </c>
      <c r="AE1" s="23" t="s">
        <v>97</v>
      </c>
      <c r="AF1" s="26" t="s">
        <v>98</v>
      </c>
      <c r="AG1" s="13" t="s">
        <v>99</v>
      </c>
      <c r="AH1" s="13" t="s">
        <v>100</v>
      </c>
      <c r="AI1" s="13" t="s">
        <v>101</v>
      </c>
      <c r="AJ1" s="13" t="s">
        <v>102</v>
      </c>
      <c r="AK1" s="13" t="s">
        <v>103</v>
      </c>
      <c r="AL1" s="13" t="s">
        <v>104</v>
      </c>
      <c r="AM1" s="13" t="s">
        <v>105</v>
      </c>
      <c r="AN1" s="13" t="s">
        <v>106</v>
      </c>
      <c r="AO1" s="13" t="s">
        <v>107</v>
      </c>
      <c r="AP1" s="13" t="s">
        <v>108</v>
      </c>
      <c r="AQ1" s="25" t="s">
        <v>52</v>
      </c>
    </row>
    <row r="2" spans="1:43" ht="12.75">
      <c r="A2" s="24">
        <v>1</v>
      </c>
      <c r="B2" s="7" t="s">
        <v>6</v>
      </c>
      <c r="C2" s="27">
        <v>8</v>
      </c>
      <c r="D2" s="15">
        <f>ROUND(8124.97*C2,2)</f>
        <v>64999.76</v>
      </c>
      <c r="E2" s="15">
        <f>ROUND(8125*C2,2)</f>
        <v>65000</v>
      </c>
      <c r="F2" s="15">
        <f>D2+E2</f>
        <v>129999.76000000001</v>
      </c>
      <c r="G2" s="15">
        <f>E2+F2</f>
        <v>194999.76</v>
      </c>
      <c r="H2" s="15">
        <f>ROUND(18746.24*C2,2)</f>
        <v>149969.92</v>
      </c>
      <c r="I2" s="15">
        <f>ROUND(15540.25*C2,2)</f>
        <v>124322</v>
      </c>
      <c r="J2" s="15">
        <f>H2+I2</f>
        <v>274291.92000000004</v>
      </c>
      <c r="K2" s="15">
        <f>ROUND(640.91*C2,2)</f>
        <v>5127.28</v>
      </c>
      <c r="L2" s="15">
        <f>ROUND(468.75*C2,2)</f>
        <v>3750</v>
      </c>
      <c r="M2" s="15">
        <f>ROUND(446.25*C2,2)</f>
        <v>3570</v>
      </c>
      <c r="N2" s="15">
        <f>ROUND(346.19*C2,2)</f>
        <v>2769.52</v>
      </c>
      <c r="O2" s="15">
        <f>K2+L2+M2+N2</f>
        <v>15216.8</v>
      </c>
      <c r="P2" s="15">
        <f>ROUND(81.29*C2,2)</f>
        <v>650.32</v>
      </c>
      <c r="Q2" s="15">
        <f>ROUND(93.75*C2,2)</f>
        <v>750</v>
      </c>
      <c r="R2" s="15">
        <f>ROUND(126.13*C2,2)</f>
        <v>1009.04</v>
      </c>
      <c r="S2" s="15">
        <f>ROUND(10.69*C2,2)</f>
        <v>85.52</v>
      </c>
      <c r="T2" s="15">
        <f>P2+Q2+R2+S2</f>
        <v>2494.88</v>
      </c>
      <c r="U2" s="15">
        <f>ROUND(106.33*C2,2)</f>
        <v>850.64</v>
      </c>
      <c r="V2" s="15">
        <f>ROUND(156.25*C2,2)</f>
        <v>1250</v>
      </c>
      <c r="W2" s="15">
        <f>ROUND(186.94*C2,2)</f>
        <v>1495.52</v>
      </c>
      <c r="X2" s="15">
        <f>U2+V2+W2</f>
        <v>3596.16</v>
      </c>
      <c r="Y2" s="15">
        <f>ROUND(12.5*C2,2)</f>
        <v>100</v>
      </c>
      <c r="Z2" s="15">
        <f>ROUND(21.49*C2,2)</f>
        <v>171.92</v>
      </c>
      <c r="AA2" s="16">
        <f>Y2+Z2</f>
        <v>271.91999999999996</v>
      </c>
      <c r="AB2" s="15">
        <f>ROUND(140.13*C2,2)</f>
        <v>1121.04</v>
      </c>
      <c r="AC2" s="15">
        <f>ROUND(140.19*C2,2)</f>
        <v>1121.52</v>
      </c>
      <c r="AD2" s="15">
        <f>ROUND(223.87*C2,2)</f>
        <v>1790.96</v>
      </c>
      <c r="AE2" s="16">
        <f>AB2+AC2+AD2</f>
        <v>4033.52</v>
      </c>
      <c r="AF2" s="28">
        <f aca="true" t="shared" si="0" ref="AF2:AF33">AD2+AC2+AB2+Z2+Y2+W2+V2+U2+S2+R2+Q2+P2</f>
        <v>10396.48</v>
      </c>
      <c r="AG2" s="15">
        <f>ROUND(1179.71*C2,2)</f>
        <v>9437.68</v>
      </c>
      <c r="AH2" s="15">
        <f>ROUND(1837.56*C2,2)</f>
        <v>14700.48</v>
      </c>
      <c r="AI2" s="15">
        <f>ROUND(1742.94*C2,2)</f>
        <v>13943.52</v>
      </c>
      <c r="AJ2" s="15">
        <f>ROUND(657.19*C2,2)</f>
        <v>5257.52</v>
      </c>
      <c r="AK2" s="15">
        <f>AG2+AH2+AI2+AJ2</f>
        <v>43339.2</v>
      </c>
      <c r="AL2" s="15">
        <f>ROUND(67.06*C2,2)</f>
        <v>536.48</v>
      </c>
      <c r="AM2" s="15">
        <f>ROUND(74.19*C2,2)</f>
        <v>593.52</v>
      </c>
      <c r="AN2" s="15">
        <f>ROUND(74.25*C2,2)</f>
        <v>594</v>
      </c>
      <c r="AO2" s="15">
        <f>AL2+AM2+AN2</f>
        <v>1724</v>
      </c>
      <c r="AP2" s="15">
        <f aca="true" t="shared" si="1" ref="AP2:AP33">AN2+AM2+AL2+AJ2+AI2+AH2+AG2+AF2+N2+M2+L2+K2+I2+H2+E2+D2</f>
        <v>474968.16000000003</v>
      </c>
      <c r="AQ2" s="7">
        <v>39</v>
      </c>
    </row>
    <row r="3" spans="1:43" ht="12.75">
      <c r="A3" s="24">
        <v>2</v>
      </c>
      <c r="B3" s="7" t="s">
        <v>9</v>
      </c>
      <c r="C3" s="27">
        <v>1</v>
      </c>
      <c r="D3" s="15">
        <f aca="true" t="shared" si="2" ref="D3:D60">ROUND(8124.97*C3,2)</f>
        <v>8124.97</v>
      </c>
      <c r="E3" s="15">
        <f aca="true" t="shared" si="3" ref="E3:E60">ROUND(8125*C3,2)</f>
        <v>8125</v>
      </c>
      <c r="F3" s="15">
        <f aca="true" t="shared" si="4" ref="F3:G60">D3+E3</f>
        <v>16249.970000000001</v>
      </c>
      <c r="G3" s="15">
        <f t="shared" si="4"/>
        <v>24374.97</v>
      </c>
      <c r="H3" s="15">
        <f aca="true" t="shared" si="5" ref="H3:H60">ROUND(18746.24*C3,2)</f>
        <v>18746.24</v>
      </c>
      <c r="I3" s="15">
        <f aca="true" t="shared" si="6" ref="I3:I61">ROUND(15540.25*C3,2)</f>
        <v>15540.25</v>
      </c>
      <c r="J3" s="15">
        <f aca="true" t="shared" si="7" ref="J3:J60">H3+I3</f>
        <v>34286.490000000005</v>
      </c>
      <c r="K3" s="15">
        <f aca="true" t="shared" si="8" ref="K3:K60">ROUND(640.91*C3,2)</f>
        <v>640.91</v>
      </c>
      <c r="L3" s="15">
        <f aca="true" t="shared" si="9" ref="L3:L60">ROUND(468.75*C3,2)</f>
        <v>468.75</v>
      </c>
      <c r="M3" s="15">
        <f aca="true" t="shared" si="10" ref="M3:M60">ROUND(446.25*C3,2)</f>
        <v>446.25</v>
      </c>
      <c r="N3" s="15">
        <f aca="true" t="shared" si="11" ref="N3:N60">ROUND(346.19*C3,2)</f>
        <v>346.19</v>
      </c>
      <c r="O3" s="15">
        <f aca="true" t="shared" si="12" ref="O3:O60">K3+L3+M3+N3</f>
        <v>1902.1</v>
      </c>
      <c r="P3" s="15">
        <f aca="true" t="shared" si="13" ref="P3:P60">ROUND(81.29*C3,2)</f>
        <v>81.29</v>
      </c>
      <c r="Q3" s="15">
        <f aca="true" t="shared" si="14" ref="Q3:Q60">ROUND(93.75*C3,2)</f>
        <v>93.75</v>
      </c>
      <c r="R3" s="15">
        <f aca="true" t="shared" si="15" ref="R3:R60">ROUND(126.13*C3,2)</f>
        <v>126.13</v>
      </c>
      <c r="S3" s="15">
        <f aca="true" t="shared" si="16" ref="S3:S60">ROUND(10.69*C3,2)</f>
        <v>10.69</v>
      </c>
      <c r="T3" s="15">
        <f aca="true" t="shared" si="17" ref="T3:T60">P3+Q3+R3+S3</f>
        <v>311.86</v>
      </c>
      <c r="U3" s="15">
        <f aca="true" t="shared" si="18" ref="U3:U60">ROUND(106.33*C3,2)</f>
        <v>106.33</v>
      </c>
      <c r="V3" s="15">
        <f aca="true" t="shared" si="19" ref="V3:V60">ROUND(156.25*C3,2)</f>
        <v>156.25</v>
      </c>
      <c r="W3" s="15">
        <f aca="true" t="shared" si="20" ref="W3:W60">ROUND(186.94*C3,2)</f>
        <v>186.94</v>
      </c>
      <c r="X3" s="15">
        <f aca="true" t="shared" si="21" ref="X3:X60">U3+V3+W3</f>
        <v>449.52</v>
      </c>
      <c r="Y3" s="15">
        <f aca="true" t="shared" si="22" ref="Y3:Y60">ROUND(12.5*C3,2)</f>
        <v>12.5</v>
      </c>
      <c r="Z3" s="15">
        <f aca="true" t="shared" si="23" ref="Z3:Z60">ROUND(21.49*C3,2)</f>
        <v>21.49</v>
      </c>
      <c r="AA3" s="16">
        <f aca="true" t="shared" si="24" ref="AA3:AA60">Y3+Z3</f>
        <v>33.989999999999995</v>
      </c>
      <c r="AB3" s="15">
        <f aca="true" t="shared" si="25" ref="AB3:AB60">ROUND(140.13*C3,2)</f>
        <v>140.13</v>
      </c>
      <c r="AC3" s="15">
        <f aca="true" t="shared" si="26" ref="AC3:AC60">ROUND(140.19*C3,2)</f>
        <v>140.19</v>
      </c>
      <c r="AD3" s="15">
        <f aca="true" t="shared" si="27" ref="AD3:AD60">ROUND(223.87*C3,2)</f>
        <v>223.87</v>
      </c>
      <c r="AE3" s="16">
        <f aca="true" t="shared" si="28" ref="AE3:AE60">AB3+AC3+AD3</f>
        <v>504.19</v>
      </c>
      <c r="AF3" s="28">
        <f t="shared" si="0"/>
        <v>1299.56</v>
      </c>
      <c r="AG3" s="15">
        <f aca="true" t="shared" si="29" ref="AG3:AG60">ROUND(1179.71*C3,2)</f>
        <v>1179.71</v>
      </c>
      <c r="AH3" s="15">
        <f aca="true" t="shared" si="30" ref="AH3:AH60">ROUND(1837.56*C3,2)</f>
        <v>1837.56</v>
      </c>
      <c r="AI3" s="15">
        <f aca="true" t="shared" si="31" ref="AI3:AI60">ROUND(1742.94*C3,2)</f>
        <v>1742.94</v>
      </c>
      <c r="AJ3" s="15">
        <f aca="true" t="shared" si="32" ref="AJ3:AJ60">ROUND(657.19*C3,2)</f>
        <v>657.19</v>
      </c>
      <c r="AK3" s="15">
        <f aca="true" t="shared" si="33" ref="AK3:AK60">AG3+AH3+AI3+AJ3</f>
        <v>5417.4</v>
      </c>
      <c r="AL3" s="15">
        <f aca="true" t="shared" si="34" ref="AL3:AL61">ROUND(67.06*C3,2)</f>
        <v>67.06</v>
      </c>
      <c r="AM3" s="15">
        <f aca="true" t="shared" si="35" ref="AM3:AM60">ROUND(74.19*C3,2)</f>
        <v>74.19</v>
      </c>
      <c r="AN3" s="15">
        <f aca="true" t="shared" si="36" ref="AN3:AN60">ROUND(74.25*C3,2)</f>
        <v>74.25</v>
      </c>
      <c r="AO3" s="15">
        <f aca="true" t="shared" si="37" ref="AO3:AO60">AL3+AM3+AN3</f>
        <v>215.5</v>
      </c>
      <c r="AP3" s="15">
        <f t="shared" si="1"/>
        <v>59371.020000000004</v>
      </c>
      <c r="AQ3" s="7">
        <v>128</v>
      </c>
    </row>
    <row r="4" spans="1:43" ht="12.75">
      <c r="A4" s="24">
        <v>3</v>
      </c>
      <c r="B4" s="7" t="s">
        <v>7</v>
      </c>
      <c r="C4" s="27">
        <v>1</v>
      </c>
      <c r="D4" s="15">
        <f t="shared" si="2"/>
        <v>8124.97</v>
      </c>
      <c r="E4" s="15">
        <f t="shared" si="3"/>
        <v>8125</v>
      </c>
      <c r="F4" s="15">
        <f t="shared" si="4"/>
        <v>16249.970000000001</v>
      </c>
      <c r="G4" s="15">
        <f t="shared" si="4"/>
        <v>24374.97</v>
      </c>
      <c r="H4" s="15">
        <f t="shared" si="5"/>
        <v>18746.24</v>
      </c>
      <c r="I4" s="15">
        <f t="shared" si="6"/>
        <v>15540.25</v>
      </c>
      <c r="J4" s="15">
        <f t="shared" si="7"/>
        <v>34286.490000000005</v>
      </c>
      <c r="K4" s="15">
        <f t="shared" si="8"/>
        <v>640.91</v>
      </c>
      <c r="L4" s="15">
        <f t="shared" si="9"/>
        <v>468.75</v>
      </c>
      <c r="M4" s="15">
        <f t="shared" si="10"/>
        <v>446.25</v>
      </c>
      <c r="N4" s="15">
        <f t="shared" si="11"/>
        <v>346.19</v>
      </c>
      <c r="O4" s="15">
        <f t="shared" si="12"/>
        <v>1902.1</v>
      </c>
      <c r="P4" s="15">
        <f t="shared" si="13"/>
        <v>81.29</v>
      </c>
      <c r="Q4" s="15">
        <f t="shared" si="14"/>
        <v>93.75</v>
      </c>
      <c r="R4" s="15">
        <f t="shared" si="15"/>
        <v>126.13</v>
      </c>
      <c r="S4" s="15">
        <f t="shared" si="16"/>
        <v>10.69</v>
      </c>
      <c r="T4" s="15">
        <f t="shared" si="17"/>
        <v>311.86</v>
      </c>
      <c r="U4" s="15">
        <f t="shared" si="18"/>
        <v>106.33</v>
      </c>
      <c r="V4" s="15">
        <f t="shared" si="19"/>
        <v>156.25</v>
      </c>
      <c r="W4" s="15">
        <f t="shared" si="20"/>
        <v>186.94</v>
      </c>
      <c r="X4" s="15">
        <f t="shared" si="21"/>
        <v>449.52</v>
      </c>
      <c r="Y4" s="15">
        <f t="shared" si="22"/>
        <v>12.5</v>
      </c>
      <c r="Z4" s="15">
        <f t="shared" si="23"/>
        <v>21.49</v>
      </c>
      <c r="AA4" s="16">
        <f t="shared" si="24"/>
        <v>33.989999999999995</v>
      </c>
      <c r="AB4" s="15">
        <f t="shared" si="25"/>
        <v>140.13</v>
      </c>
      <c r="AC4" s="15">
        <f t="shared" si="26"/>
        <v>140.19</v>
      </c>
      <c r="AD4" s="15">
        <f t="shared" si="27"/>
        <v>223.87</v>
      </c>
      <c r="AE4" s="16">
        <f t="shared" si="28"/>
        <v>504.19</v>
      </c>
      <c r="AF4" s="28">
        <f t="shared" si="0"/>
        <v>1299.56</v>
      </c>
      <c r="AG4" s="15">
        <f t="shared" si="29"/>
        <v>1179.71</v>
      </c>
      <c r="AH4" s="15">
        <f t="shared" si="30"/>
        <v>1837.56</v>
      </c>
      <c r="AI4" s="15">
        <f t="shared" si="31"/>
        <v>1742.94</v>
      </c>
      <c r="AJ4" s="15">
        <f t="shared" si="32"/>
        <v>657.19</v>
      </c>
      <c r="AK4" s="15">
        <f t="shared" si="33"/>
        <v>5417.4</v>
      </c>
      <c r="AL4" s="15">
        <f t="shared" si="34"/>
        <v>67.06</v>
      </c>
      <c r="AM4" s="15">
        <f t="shared" si="35"/>
        <v>74.19</v>
      </c>
      <c r="AN4" s="15">
        <f t="shared" si="36"/>
        <v>74.25</v>
      </c>
      <c r="AO4" s="15">
        <f t="shared" si="37"/>
        <v>215.5</v>
      </c>
      <c r="AP4" s="15">
        <f t="shared" si="1"/>
        <v>59371.020000000004</v>
      </c>
      <c r="AQ4" s="7">
        <v>59</v>
      </c>
    </row>
    <row r="5" spans="1:43" ht="12.75">
      <c r="A5" s="24">
        <v>4</v>
      </c>
      <c r="B5" s="7" t="s">
        <v>8</v>
      </c>
      <c r="C5" s="27">
        <v>1</v>
      </c>
      <c r="D5" s="15">
        <f t="shared" si="2"/>
        <v>8124.97</v>
      </c>
      <c r="E5" s="15">
        <f t="shared" si="3"/>
        <v>8125</v>
      </c>
      <c r="F5" s="15">
        <f t="shared" si="4"/>
        <v>16249.970000000001</v>
      </c>
      <c r="G5" s="15">
        <f t="shared" si="4"/>
        <v>24374.97</v>
      </c>
      <c r="H5" s="15">
        <f t="shared" si="5"/>
        <v>18746.24</v>
      </c>
      <c r="I5" s="15">
        <f t="shared" si="6"/>
        <v>15540.25</v>
      </c>
      <c r="J5" s="15">
        <f t="shared" si="7"/>
        <v>34286.490000000005</v>
      </c>
      <c r="K5" s="15">
        <f t="shared" si="8"/>
        <v>640.91</v>
      </c>
      <c r="L5" s="15">
        <f t="shared" si="9"/>
        <v>468.75</v>
      </c>
      <c r="M5" s="15">
        <f t="shared" si="10"/>
        <v>446.25</v>
      </c>
      <c r="N5" s="15">
        <f t="shared" si="11"/>
        <v>346.19</v>
      </c>
      <c r="O5" s="15">
        <f t="shared" si="12"/>
        <v>1902.1</v>
      </c>
      <c r="P5" s="15">
        <f t="shared" si="13"/>
        <v>81.29</v>
      </c>
      <c r="Q5" s="15">
        <f t="shared" si="14"/>
        <v>93.75</v>
      </c>
      <c r="R5" s="15">
        <f t="shared" si="15"/>
        <v>126.13</v>
      </c>
      <c r="S5" s="15">
        <f t="shared" si="16"/>
        <v>10.69</v>
      </c>
      <c r="T5" s="15">
        <f t="shared" si="17"/>
        <v>311.86</v>
      </c>
      <c r="U5" s="15">
        <f t="shared" si="18"/>
        <v>106.33</v>
      </c>
      <c r="V5" s="15">
        <f t="shared" si="19"/>
        <v>156.25</v>
      </c>
      <c r="W5" s="15">
        <f t="shared" si="20"/>
        <v>186.94</v>
      </c>
      <c r="X5" s="15">
        <f t="shared" si="21"/>
        <v>449.52</v>
      </c>
      <c r="Y5" s="15">
        <f t="shared" si="22"/>
        <v>12.5</v>
      </c>
      <c r="Z5" s="15">
        <f t="shared" si="23"/>
        <v>21.49</v>
      </c>
      <c r="AA5" s="16">
        <f t="shared" si="24"/>
        <v>33.989999999999995</v>
      </c>
      <c r="AB5" s="15">
        <f t="shared" si="25"/>
        <v>140.13</v>
      </c>
      <c r="AC5" s="15">
        <f t="shared" si="26"/>
        <v>140.19</v>
      </c>
      <c r="AD5" s="15">
        <f t="shared" si="27"/>
        <v>223.87</v>
      </c>
      <c r="AE5" s="16">
        <f t="shared" si="28"/>
        <v>504.19</v>
      </c>
      <c r="AF5" s="28">
        <f t="shared" si="0"/>
        <v>1299.56</v>
      </c>
      <c r="AG5" s="15">
        <f t="shared" si="29"/>
        <v>1179.71</v>
      </c>
      <c r="AH5" s="15">
        <f t="shared" si="30"/>
        <v>1837.56</v>
      </c>
      <c r="AI5" s="15">
        <f t="shared" si="31"/>
        <v>1742.94</v>
      </c>
      <c r="AJ5" s="15">
        <f t="shared" si="32"/>
        <v>657.19</v>
      </c>
      <c r="AK5" s="15">
        <f t="shared" si="33"/>
        <v>5417.4</v>
      </c>
      <c r="AL5" s="15">
        <f t="shared" si="34"/>
        <v>67.06</v>
      </c>
      <c r="AM5" s="15">
        <f t="shared" si="35"/>
        <v>74.19</v>
      </c>
      <c r="AN5" s="15">
        <f t="shared" si="36"/>
        <v>74.25</v>
      </c>
      <c r="AO5" s="15">
        <f t="shared" si="37"/>
        <v>215.5</v>
      </c>
      <c r="AP5" s="15">
        <f t="shared" si="1"/>
        <v>59371.020000000004</v>
      </c>
      <c r="AQ5" s="7">
        <v>21</v>
      </c>
    </row>
    <row r="6" spans="1:43" ht="12.75">
      <c r="A6" s="24">
        <v>5</v>
      </c>
      <c r="B6" s="7" t="s">
        <v>50</v>
      </c>
      <c r="C6" s="27">
        <v>2</v>
      </c>
      <c r="D6" s="15">
        <f t="shared" si="2"/>
        <v>16249.94</v>
      </c>
      <c r="E6" s="15">
        <f t="shared" si="3"/>
        <v>16250</v>
      </c>
      <c r="F6" s="15">
        <f t="shared" si="4"/>
        <v>32499.940000000002</v>
      </c>
      <c r="G6" s="15">
        <f t="shared" si="4"/>
        <v>48749.94</v>
      </c>
      <c r="H6" s="15">
        <f t="shared" si="5"/>
        <v>37492.48</v>
      </c>
      <c r="I6" s="15">
        <f t="shared" si="6"/>
        <v>31080.5</v>
      </c>
      <c r="J6" s="15">
        <f t="shared" si="7"/>
        <v>68572.98000000001</v>
      </c>
      <c r="K6" s="15">
        <f t="shared" si="8"/>
        <v>1281.82</v>
      </c>
      <c r="L6" s="15">
        <f t="shared" si="9"/>
        <v>937.5</v>
      </c>
      <c r="M6" s="15">
        <f t="shared" si="10"/>
        <v>892.5</v>
      </c>
      <c r="N6" s="15">
        <f t="shared" si="11"/>
        <v>692.38</v>
      </c>
      <c r="O6" s="15">
        <f t="shared" si="12"/>
        <v>3804.2</v>
      </c>
      <c r="P6" s="15">
        <f t="shared" si="13"/>
        <v>162.58</v>
      </c>
      <c r="Q6" s="15">
        <f t="shared" si="14"/>
        <v>187.5</v>
      </c>
      <c r="R6" s="15">
        <f t="shared" si="15"/>
        <v>252.26</v>
      </c>
      <c r="S6" s="15">
        <f t="shared" si="16"/>
        <v>21.38</v>
      </c>
      <c r="T6" s="15">
        <f t="shared" si="17"/>
        <v>623.72</v>
      </c>
      <c r="U6" s="15">
        <f t="shared" si="18"/>
        <v>212.66</v>
      </c>
      <c r="V6" s="15">
        <f t="shared" si="19"/>
        <v>312.5</v>
      </c>
      <c r="W6" s="15">
        <f t="shared" si="20"/>
        <v>373.88</v>
      </c>
      <c r="X6" s="15">
        <f t="shared" si="21"/>
        <v>899.04</v>
      </c>
      <c r="Y6" s="15">
        <f t="shared" si="22"/>
        <v>25</v>
      </c>
      <c r="Z6" s="15">
        <f t="shared" si="23"/>
        <v>42.98</v>
      </c>
      <c r="AA6" s="16">
        <f t="shared" si="24"/>
        <v>67.97999999999999</v>
      </c>
      <c r="AB6" s="15">
        <f t="shared" si="25"/>
        <v>280.26</v>
      </c>
      <c r="AC6" s="15">
        <f t="shared" si="26"/>
        <v>280.38</v>
      </c>
      <c r="AD6" s="15">
        <f t="shared" si="27"/>
        <v>447.74</v>
      </c>
      <c r="AE6" s="16">
        <f t="shared" si="28"/>
        <v>1008.38</v>
      </c>
      <c r="AF6" s="28">
        <f t="shared" si="0"/>
        <v>2599.12</v>
      </c>
      <c r="AG6" s="15">
        <f t="shared" si="29"/>
        <v>2359.42</v>
      </c>
      <c r="AH6" s="15">
        <f t="shared" si="30"/>
        <v>3675.12</v>
      </c>
      <c r="AI6" s="15">
        <f t="shared" si="31"/>
        <v>3485.88</v>
      </c>
      <c r="AJ6" s="15">
        <f t="shared" si="32"/>
        <v>1314.38</v>
      </c>
      <c r="AK6" s="15">
        <f t="shared" si="33"/>
        <v>10834.8</v>
      </c>
      <c r="AL6" s="15">
        <f t="shared" si="34"/>
        <v>134.12</v>
      </c>
      <c r="AM6" s="15">
        <f t="shared" si="35"/>
        <v>148.38</v>
      </c>
      <c r="AN6" s="15">
        <f t="shared" si="36"/>
        <v>148.5</v>
      </c>
      <c r="AO6" s="15">
        <f t="shared" si="37"/>
        <v>431</v>
      </c>
      <c r="AP6" s="15">
        <f t="shared" si="1"/>
        <v>118742.04000000001</v>
      </c>
      <c r="AQ6" s="7">
        <v>106</v>
      </c>
    </row>
    <row r="7" spans="1:43" ht="12.75">
      <c r="A7" s="24">
        <v>6</v>
      </c>
      <c r="B7" s="7" t="s">
        <v>10</v>
      </c>
      <c r="C7" s="27">
        <v>3</v>
      </c>
      <c r="D7" s="15">
        <f t="shared" si="2"/>
        <v>24374.91</v>
      </c>
      <c r="E7" s="15">
        <f t="shared" si="3"/>
        <v>24375</v>
      </c>
      <c r="F7" s="15">
        <f t="shared" si="4"/>
        <v>48749.91</v>
      </c>
      <c r="G7" s="15">
        <f t="shared" si="4"/>
        <v>73124.91</v>
      </c>
      <c r="H7" s="15">
        <f t="shared" si="5"/>
        <v>56238.72</v>
      </c>
      <c r="I7" s="15">
        <f t="shared" si="6"/>
        <v>46620.75</v>
      </c>
      <c r="J7" s="15">
        <f t="shared" si="7"/>
        <v>102859.47</v>
      </c>
      <c r="K7" s="15">
        <f t="shared" si="8"/>
        <v>1922.73</v>
      </c>
      <c r="L7" s="15">
        <f t="shared" si="9"/>
        <v>1406.25</v>
      </c>
      <c r="M7" s="15">
        <f t="shared" si="10"/>
        <v>1338.75</v>
      </c>
      <c r="N7" s="15">
        <f t="shared" si="11"/>
        <v>1038.57</v>
      </c>
      <c r="O7" s="15">
        <f t="shared" si="12"/>
        <v>5706.299999999999</v>
      </c>
      <c r="P7" s="15">
        <f t="shared" si="13"/>
        <v>243.87</v>
      </c>
      <c r="Q7" s="15">
        <f t="shared" si="14"/>
        <v>281.25</v>
      </c>
      <c r="R7" s="15">
        <f t="shared" si="15"/>
        <v>378.39</v>
      </c>
      <c r="S7" s="15">
        <f t="shared" si="16"/>
        <v>32.07</v>
      </c>
      <c r="T7" s="15">
        <f t="shared" si="17"/>
        <v>935.58</v>
      </c>
      <c r="U7" s="15">
        <f t="shared" si="18"/>
        <v>318.99</v>
      </c>
      <c r="V7" s="15">
        <f t="shared" si="19"/>
        <v>468.75</v>
      </c>
      <c r="W7" s="15">
        <f t="shared" si="20"/>
        <v>560.82</v>
      </c>
      <c r="X7" s="15">
        <f t="shared" si="21"/>
        <v>1348.56</v>
      </c>
      <c r="Y7" s="15">
        <f t="shared" si="22"/>
        <v>37.5</v>
      </c>
      <c r="Z7" s="15">
        <f t="shared" si="23"/>
        <v>64.47</v>
      </c>
      <c r="AA7" s="16">
        <f t="shared" si="24"/>
        <v>101.97</v>
      </c>
      <c r="AB7" s="15">
        <f t="shared" si="25"/>
        <v>420.39</v>
      </c>
      <c r="AC7" s="15">
        <f t="shared" si="26"/>
        <v>420.57</v>
      </c>
      <c r="AD7" s="15">
        <f t="shared" si="27"/>
        <v>671.61</v>
      </c>
      <c r="AE7" s="16">
        <f t="shared" si="28"/>
        <v>1512.5700000000002</v>
      </c>
      <c r="AF7" s="28">
        <f t="shared" si="0"/>
        <v>3898.6800000000003</v>
      </c>
      <c r="AG7" s="15">
        <f t="shared" si="29"/>
        <v>3539.13</v>
      </c>
      <c r="AH7" s="15">
        <f t="shared" si="30"/>
        <v>5512.68</v>
      </c>
      <c r="AI7" s="15">
        <f t="shared" si="31"/>
        <v>5228.82</v>
      </c>
      <c r="AJ7" s="15">
        <f t="shared" si="32"/>
        <v>1971.57</v>
      </c>
      <c r="AK7" s="15">
        <f t="shared" si="33"/>
        <v>16252.2</v>
      </c>
      <c r="AL7" s="15">
        <f t="shared" si="34"/>
        <v>201.18</v>
      </c>
      <c r="AM7" s="15">
        <f t="shared" si="35"/>
        <v>222.57</v>
      </c>
      <c r="AN7" s="15">
        <f t="shared" si="36"/>
        <v>222.75</v>
      </c>
      <c r="AO7" s="15">
        <f t="shared" si="37"/>
        <v>646.5</v>
      </c>
      <c r="AP7" s="15">
        <f t="shared" si="1"/>
        <v>178113.06</v>
      </c>
      <c r="AQ7" s="7">
        <v>26</v>
      </c>
    </row>
    <row r="8" spans="1:43" ht="12.75">
      <c r="A8" s="24">
        <v>7</v>
      </c>
      <c r="B8" s="7" t="s">
        <v>11</v>
      </c>
      <c r="C8" s="27">
        <v>1</v>
      </c>
      <c r="D8" s="15">
        <f t="shared" si="2"/>
        <v>8124.97</v>
      </c>
      <c r="E8" s="15">
        <f t="shared" si="3"/>
        <v>8125</v>
      </c>
      <c r="F8" s="15">
        <f t="shared" si="4"/>
        <v>16249.970000000001</v>
      </c>
      <c r="G8" s="15">
        <f t="shared" si="4"/>
        <v>24374.97</v>
      </c>
      <c r="H8" s="15">
        <f t="shared" si="5"/>
        <v>18746.24</v>
      </c>
      <c r="I8" s="15">
        <f t="shared" si="6"/>
        <v>15540.25</v>
      </c>
      <c r="J8" s="15">
        <f t="shared" si="7"/>
        <v>34286.490000000005</v>
      </c>
      <c r="K8" s="15">
        <f t="shared" si="8"/>
        <v>640.91</v>
      </c>
      <c r="L8" s="15">
        <f t="shared" si="9"/>
        <v>468.75</v>
      </c>
      <c r="M8" s="15">
        <f t="shared" si="10"/>
        <v>446.25</v>
      </c>
      <c r="N8" s="15">
        <f t="shared" si="11"/>
        <v>346.19</v>
      </c>
      <c r="O8" s="15">
        <f t="shared" si="12"/>
        <v>1902.1</v>
      </c>
      <c r="P8" s="15">
        <f t="shared" si="13"/>
        <v>81.29</v>
      </c>
      <c r="Q8" s="15">
        <f t="shared" si="14"/>
        <v>93.75</v>
      </c>
      <c r="R8" s="15">
        <f t="shared" si="15"/>
        <v>126.13</v>
      </c>
      <c r="S8" s="15">
        <f t="shared" si="16"/>
        <v>10.69</v>
      </c>
      <c r="T8" s="15">
        <f t="shared" si="17"/>
        <v>311.86</v>
      </c>
      <c r="U8" s="15">
        <f t="shared" si="18"/>
        <v>106.33</v>
      </c>
      <c r="V8" s="15">
        <f t="shared" si="19"/>
        <v>156.25</v>
      </c>
      <c r="W8" s="15">
        <f t="shared" si="20"/>
        <v>186.94</v>
      </c>
      <c r="X8" s="15">
        <f t="shared" si="21"/>
        <v>449.52</v>
      </c>
      <c r="Y8" s="15">
        <f t="shared" si="22"/>
        <v>12.5</v>
      </c>
      <c r="Z8" s="15">
        <f t="shared" si="23"/>
        <v>21.49</v>
      </c>
      <c r="AA8" s="16">
        <f t="shared" si="24"/>
        <v>33.989999999999995</v>
      </c>
      <c r="AB8" s="15">
        <f t="shared" si="25"/>
        <v>140.13</v>
      </c>
      <c r="AC8" s="15">
        <f t="shared" si="26"/>
        <v>140.19</v>
      </c>
      <c r="AD8" s="15">
        <f t="shared" si="27"/>
        <v>223.87</v>
      </c>
      <c r="AE8" s="16">
        <f t="shared" si="28"/>
        <v>504.19</v>
      </c>
      <c r="AF8" s="28">
        <f t="shared" si="0"/>
        <v>1299.56</v>
      </c>
      <c r="AG8" s="15">
        <f t="shared" si="29"/>
        <v>1179.71</v>
      </c>
      <c r="AH8" s="15">
        <f t="shared" si="30"/>
        <v>1837.56</v>
      </c>
      <c r="AI8" s="15">
        <f t="shared" si="31"/>
        <v>1742.94</v>
      </c>
      <c r="AJ8" s="15">
        <f t="shared" si="32"/>
        <v>657.19</v>
      </c>
      <c r="AK8" s="15">
        <f t="shared" si="33"/>
        <v>5417.4</v>
      </c>
      <c r="AL8" s="15">
        <f t="shared" si="34"/>
        <v>67.06</v>
      </c>
      <c r="AM8" s="15">
        <f t="shared" si="35"/>
        <v>74.19</v>
      </c>
      <c r="AN8" s="15">
        <f t="shared" si="36"/>
        <v>74.25</v>
      </c>
      <c r="AO8" s="15">
        <f t="shared" si="37"/>
        <v>215.5</v>
      </c>
      <c r="AP8" s="15">
        <f t="shared" si="1"/>
        <v>59371.020000000004</v>
      </c>
      <c r="AQ8" s="7">
        <v>17</v>
      </c>
    </row>
    <row r="9" spans="1:43" ht="12.75">
      <c r="A9" s="24">
        <v>8</v>
      </c>
      <c r="B9" s="7" t="s">
        <v>12</v>
      </c>
      <c r="C9" s="27">
        <v>1</v>
      </c>
      <c r="D9" s="15">
        <f t="shared" si="2"/>
        <v>8124.97</v>
      </c>
      <c r="E9" s="15">
        <f t="shared" si="3"/>
        <v>8125</v>
      </c>
      <c r="F9" s="15">
        <f t="shared" si="4"/>
        <v>16249.970000000001</v>
      </c>
      <c r="G9" s="15">
        <f t="shared" si="4"/>
        <v>24374.97</v>
      </c>
      <c r="H9" s="15">
        <f t="shared" si="5"/>
        <v>18746.24</v>
      </c>
      <c r="I9" s="15">
        <f t="shared" si="6"/>
        <v>15540.25</v>
      </c>
      <c r="J9" s="15">
        <f t="shared" si="7"/>
        <v>34286.490000000005</v>
      </c>
      <c r="K9" s="15">
        <f t="shared" si="8"/>
        <v>640.91</v>
      </c>
      <c r="L9" s="15">
        <f t="shared" si="9"/>
        <v>468.75</v>
      </c>
      <c r="M9" s="15">
        <f t="shared" si="10"/>
        <v>446.25</v>
      </c>
      <c r="N9" s="15">
        <f t="shared" si="11"/>
        <v>346.19</v>
      </c>
      <c r="O9" s="15">
        <f t="shared" si="12"/>
        <v>1902.1</v>
      </c>
      <c r="P9" s="15">
        <f t="shared" si="13"/>
        <v>81.29</v>
      </c>
      <c r="Q9" s="15">
        <f t="shared" si="14"/>
        <v>93.75</v>
      </c>
      <c r="R9" s="15">
        <f t="shared" si="15"/>
        <v>126.13</v>
      </c>
      <c r="S9" s="15">
        <f t="shared" si="16"/>
        <v>10.69</v>
      </c>
      <c r="T9" s="15">
        <f t="shared" si="17"/>
        <v>311.86</v>
      </c>
      <c r="U9" s="15">
        <f t="shared" si="18"/>
        <v>106.33</v>
      </c>
      <c r="V9" s="15">
        <f t="shared" si="19"/>
        <v>156.25</v>
      </c>
      <c r="W9" s="15">
        <f t="shared" si="20"/>
        <v>186.94</v>
      </c>
      <c r="X9" s="15">
        <f t="shared" si="21"/>
        <v>449.52</v>
      </c>
      <c r="Y9" s="15">
        <f t="shared" si="22"/>
        <v>12.5</v>
      </c>
      <c r="Z9" s="15">
        <f t="shared" si="23"/>
        <v>21.49</v>
      </c>
      <c r="AA9" s="16">
        <f t="shared" si="24"/>
        <v>33.989999999999995</v>
      </c>
      <c r="AB9" s="15">
        <f t="shared" si="25"/>
        <v>140.13</v>
      </c>
      <c r="AC9" s="15">
        <f t="shared" si="26"/>
        <v>140.19</v>
      </c>
      <c r="AD9" s="15">
        <f t="shared" si="27"/>
        <v>223.87</v>
      </c>
      <c r="AE9" s="16">
        <f t="shared" si="28"/>
        <v>504.19</v>
      </c>
      <c r="AF9" s="28">
        <f t="shared" si="0"/>
        <v>1299.56</v>
      </c>
      <c r="AG9" s="15">
        <f t="shared" si="29"/>
        <v>1179.71</v>
      </c>
      <c r="AH9" s="15">
        <f t="shared" si="30"/>
        <v>1837.56</v>
      </c>
      <c r="AI9" s="15">
        <f t="shared" si="31"/>
        <v>1742.94</v>
      </c>
      <c r="AJ9" s="15">
        <f t="shared" si="32"/>
        <v>657.19</v>
      </c>
      <c r="AK9" s="15">
        <f t="shared" si="33"/>
        <v>5417.4</v>
      </c>
      <c r="AL9" s="15">
        <f t="shared" si="34"/>
        <v>67.06</v>
      </c>
      <c r="AM9" s="15">
        <f t="shared" si="35"/>
        <v>74.19</v>
      </c>
      <c r="AN9" s="15">
        <f t="shared" si="36"/>
        <v>74.25</v>
      </c>
      <c r="AO9" s="15">
        <f t="shared" si="37"/>
        <v>215.5</v>
      </c>
      <c r="AP9" s="15">
        <f t="shared" si="1"/>
        <v>59371.020000000004</v>
      </c>
      <c r="AQ9" s="7">
        <v>75</v>
      </c>
    </row>
    <row r="10" spans="1:43" ht="12.75">
      <c r="A10" s="24">
        <v>9</v>
      </c>
      <c r="B10" s="7" t="s">
        <v>13</v>
      </c>
      <c r="C10" s="27">
        <v>5</v>
      </c>
      <c r="D10" s="15">
        <f t="shared" si="2"/>
        <v>40624.85</v>
      </c>
      <c r="E10" s="15">
        <f t="shared" si="3"/>
        <v>40625</v>
      </c>
      <c r="F10" s="15">
        <f t="shared" si="4"/>
        <v>81249.85</v>
      </c>
      <c r="G10" s="15">
        <f t="shared" si="4"/>
        <v>121874.85</v>
      </c>
      <c r="H10" s="15">
        <f t="shared" si="5"/>
        <v>93731.2</v>
      </c>
      <c r="I10" s="15">
        <f t="shared" si="6"/>
        <v>77701.25</v>
      </c>
      <c r="J10" s="15">
        <f t="shared" si="7"/>
        <v>171432.45</v>
      </c>
      <c r="K10" s="15">
        <f t="shared" si="8"/>
        <v>3204.55</v>
      </c>
      <c r="L10" s="15">
        <f t="shared" si="9"/>
        <v>2343.75</v>
      </c>
      <c r="M10" s="15">
        <f t="shared" si="10"/>
        <v>2231.25</v>
      </c>
      <c r="N10" s="15">
        <f t="shared" si="11"/>
        <v>1730.95</v>
      </c>
      <c r="O10" s="15">
        <f t="shared" si="12"/>
        <v>9510.5</v>
      </c>
      <c r="P10" s="15">
        <f t="shared" si="13"/>
        <v>406.45</v>
      </c>
      <c r="Q10" s="15">
        <f t="shared" si="14"/>
        <v>468.75</v>
      </c>
      <c r="R10" s="15">
        <f t="shared" si="15"/>
        <v>630.65</v>
      </c>
      <c r="S10" s="15">
        <f t="shared" si="16"/>
        <v>53.45</v>
      </c>
      <c r="T10" s="15">
        <f t="shared" si="17"/>
        <v>1559.3</v>
      </c>
      <c r="U10" s="15">
        <f t="shared" si="18"/>
        <v>531.65</v>
      </c>
      <c r="V10" s="15">
        <f t="shared" si="19"/>
        <v>781.25</v>
      </c>
      <c r="W10" s="15">
        <f t="shared" si="20"/>
        <v>934.7</v>
      </c>
      <c r="X10" s="15">
        <f t="shared" si="21"/>
        <v>2247.6000000000004</v>
      </c>
      <c r="Y10" s="15">
        <f t="shared" si="22"/>
        <v>62.5</v>
      </c>
      <c r="Z10" s="15">
        <f t="shared" si="23"/>
        <v>107.45</v>
      </c>
      <c r="AA10" s="16">
        <f t="shared" si="24"/>
        <v>169.95</v>
      </c>
      <c r="AB10" s="15">
        <f t="shared" si="25"/>
        <v>700.65</v>
      </c>
      <c r="AC10" s="15">
        <f t="shared" si="26"/>
        <v>700.95</v>
      </c>
      <c r="AD10" s="15">
        <f t="shared" si="27"/>
        <v>1119.35</v>
      </c>
      <c r="AE10" s="16">
        <f t="shared" si="28"/>
        <v>2520.95</v>
      </c>
      <c r="AF10" s="28">
        <f t="shared" si="0"/>
        <v>6497.799999999998</v>
      </c>
      <c r="AG10" s="15">
        <f t="shared" si="29"/>
        <v>5898.55</v>
      </c>
      <c r="AH10" s="15">
        <f t="shared" si="30"/>
        <v>9187.8</v>
      </c>
      <c r="AI10" s="15">
        <f t="shared" si="31"/>
        <v>8714.7</v>
      </c>
      <c r="AJ10" s="15">
        <f t="shared" si="32"/>
        <v>3285.95</v>
      </c>
      <c r="AK10" s="15">
        <f t="shared" si="33"/>
        <v>27087</v>
      </c>
      <c r="AL10" s="15">
        <f t="shared" si="34"/>
        <v>335.3</v>
      </c>
      <c r="AM10" s="15">
        <f t="shared" si="35"/>
        <v>370.95</v>
      </c>
      <c r="AN10" s="15">
        <f t="shared" si="36"/>
        <v>371.25</v>
      </c>
      <c r="AO10" s="15">
        <f t="shared" si="37"/>
        <v>1077.5</v>
      </c>
      <c r="AP10" s="15">
        <f t="shared" si="1"/>
        <v>296855.1</v>
      </c>
      <c r="AQ10" s="7">
        <v>6</v>
      </c>
    </row>
    <row r="11" spans="1:43" ht="12.75">
      <c r="A11" s="24">
        <v>10</v>
      </c>
      <c r="B11" s="7" t="s">
        <v>14</v>
      </c>
      <c r="C11" s="27">
        <v>8</v>
      </c>
      <c r="D11" s="15">
        <f t="shared" si="2"/>
        <v>64999.76</v>
      </c>
      <c r="E11" s="15">
        <f t="shared" si="3"/>
        <v>65000</v>
      </c>
      <c r="F11" s="15">
        <f t="shared" si="4"/>
        <v>129999.76000000001</v>
      </c>
      <c r="G11" s="15">
        <f t="shared" si="4"/>
        <v>194999.76</v>
      </c>
      <c r="H11" s="15">
        <f t="shared" si="5"/>
        <v>149969.92</v>
      </c>
      <c r="I11" s="15">
        <f t="shared" si="6"/>
        <v>124322</v>
      </c>
      <c r="J11" s="15">
        <f t="shared" si="7"/>
        <v>274291.92000000004</v>
      </c>
      <c r="K11" s="15">
        <f t="shared" si="8"/>
        <v>5127.28</v>
      </c>
      <c r="L11" s="15">
        <f t="shared" si="9"/>
        <v>3750</v>
      </c>
      <c r="M11" s="15">
        <f t="shared" si="10"/>
        <v>3570</v>
      </c>
      <c r="N11" s="15">
        <f t="shared" si="11"/>
        <v>2769.52</v>
      </c>
      <c r="O11" s="15">
        <f t="shared" si="12"/>
        <v>15216.8</v>
      </c>
      <c r="P11" s="15">
        <f t="shared" si="13"/>
        <v>650.32</v>
      </c>
      <c r="Q11" s="15">
        <f t="shared" si="14"/>
        <v>750</v>
      </c>
      <c r="R11" s="15">
        <f t="shared" si="15"/>
        <v>1009.04</v>
      </c>
      <c r="S11" s="15">
        <f t="shared" si="16"/>
        <v>85.52</v>
      </c>
      <c r="T11" s="15">
        <f t="shared" si="17"/>
        <v>2494.88</v>
      </c>
      <c r="U11" s="15">
        <f t="shared" si="18"/>
        <v>850.64</v>
      </c>
      <c r="V11" s="15">
        <f t="shared" si="19"/>
        <v>1250</v>
      </c>
      <c r="W11" s="15">
        <f t="shared" si="20"/>
        <v>1495.52</v>
      </c>
      <c r="X11" s="15">
        <f t="shared" si="21"/>
        <v>3596.16</v>
      </c>
      <c r="Y11" s="15">
        <f t="shared" si="22"/>
        <v>100</v>
      </c>
      <c r="Z11" s="15">
        <f t="shared" si="23"/>
        <v>171.92</v>
      </c>
      <c r="AA11" s="16">
        <f t="shared" si="24"/>
        <v>271.91999999999996</v>
      </c>
      <c r="AB11" s="15">
        <f t="shared" si="25"/>
        <v>1121.04</v>
      </c>
      <c r="AC11" s="15">
        <f t="shared" si="26"/>
        <v>1121.52</v>
      </c>
      <c r="AD11" s="15">
        <f t="shared" si="27"/>
        <v>1790.96</v>
      </c>
      <c r="AE11" s="16">
        <f t="shared" si="28"/>
        <v>4033.52</v>
      </c>
      <c r="AF11" s="28">
        <f t="shared" si="0"/>
        <v>10396.48</v>
      </c>
      <c r="AG11" s="15">
        <f t="shared" si="29"/>
        <v>9437.68</v>
      </c>
      <c r="AH11" s="15">
        <f t="shared" si="30"/>
        <v>14700.48</v>
      </c>
      <c r="AI11" s="15">
        <f t="shared" si="31"/>
        <v>13943.52</v>
      </c>
      <c r="AJ11" s="15">
        <f t="shared" si="32"/>
        <v>5257.52</v>
      </c>
      <c r="AK11" s="15">
        <f t="shared" si="33"/>
        <v>43339.2</v>
      </c>
      <c r="AL11" s="15">
        <f t="shared" si="34"/>
        <v>536.48</v>
      </c>
      <c r="AM11" s="15">
        <f t="shared" si="35"/>
        <v>593.52</v>
      </c>
      <c r="AN11" s="15">
        <f t="shared" si="36"/>
        <v>594</v>
      </c>
      <c r="AO11" s="15">
        <f t="shared" si="37"/>
        <v>1724</v>
      </c>
      <c r="AP11" s="15">
        <f t="shared" si="1"/>
        <v>474968.16000000003</v>
      </c>
      <c r="AQ11" s="7">
        <v>109</v>
      </c>
    </row>
    <row r="12" spans="1:43" ht="12.75">
      <c r="A12" s="24">
        <v>11</v>
      </c>
      <c r="B12" s="7" t="s">
        <v>24</v>
      </c>
      <c r="C12" s="27">
        <v>3</v>
      </c>
      <c r="D12" s="15">
        <f t="shared" si="2"/>
        <v>24374.91</v>
      </c>
      <c r="E12" s="15">
        <f t="shared" si="3"/>
        <v>24375</v>
      </c>
      <c r="F12" s="15">
        <f t="shared" si="4"/>
        <v>48749.91</v>
      </c>
      <c r="G12" s="15">
        <f t="shared" si="4"/>
        <v>73124.91</v>
      </c>
      <c r="H12" s="15">
        <f t="shared" si="5"/>
        <v>56238.72</v>
      </c>
      <c r="I12" s="15">
        <f t="shared" si="6"/>
        <v>46620.75</v>
      </c>
      <c r="J12" s="15">
        <f t="shared" si="7"/>
        <v>102859.47</v>
      </c>
      <c r="K12" s="15">
        <f t="shared" si="8"/>
        <v>1922.73</v>
      </c>
      <c r="L12" s="15">
        <f t="shared" si="9"/>
        <v>1406.25</v>
      </c>
      <c r="M12" s="15">
        <f t="shared" si="10"/>
        <v>1338.75</v>
      </c>
      <c r="N12" s="15">
        <f t="shared" si="11"/>
        <v>1038.57</v>
      </c>
      <c r="O12" s="15">
        <f t="shared" si="12"/>
        <v>5706.299999999999</v>
      </c>
      <c r="P12" s="15">
        <f t="shared" si="13"/>
        <v>243.87</v>
      </c>
      <c r="Q12" s="15">
        <f t="shared" si="14"/>
        <v>281.25</v>
      </c>
      <c r="R12" s="15">
        <f t="shared" si="15"/>
        <v>378.39</v>
      </c>
      <c r="S12" s="15">
        <f t="shared" si="16"/>
        <v>32.07</v>
      </c>
      <c r="T12" s="15">
        <f t="shared" si="17"/>
        <v>935.58</v>
      </c>
      <c r="U12" s="15">
        <f t="shared" si="18"/>
        <v>318.99</v>
      </c>
      <c r="V12" s="15">
        <f t="shared" si="19"/>
        <v>468.75</v>
      </c>
      <c r="W12" s="15">
        <f t="shared" si="20"/>
        <v>560.82</v>
      </c>
      <c r="X12" s="15">
        <f t="shared" si="21"/>
        <v>1348.56</v>
      </c>
      <c r="Y12" s="15">
        <f t="shared" si="22"/>
        <v>37.5</v>
      </c>
      <c r="Z12" s="15">
        <f t="shared" si="23"/>
        <v>64.47</v>
      </c>
      <c r="AA12" s="16">
        <f t="shared" si="24"/>
        <v>101.97</v>
      </c>
      <c r="AB12" s="15">
        <f t="shared" si="25"/>
        <v>420.39</v>
      </c>
      <c r="AC12" s="15">
        <f t="shared" si="26"/>
        <v>420.57</v>
      </c>
      <c r="AD12" s="15">
        <f t="shared" si="27"/>
        <v>671.61</v>
      </c>
      <c r="AE12" s="16">
        <f t="shared" si="28"/>
        <v>1512.5700000000002</v>
      </c>
      <c r="AF12" s="28">
        <f t="shared" si="0"/>
        <v>3898.6800000000003</v>
      </c>
      <c r="AG12" s="15">
        <f t="shared" si="29"/>
        <v>3539.13</v>
      </c>
      <c r="AH12" s="15">
        <f t="shared" si="30"/>
        <v>5512.68</v>
      </c>
      <c r="AI12" s="15">
        <f t="shared" si="31"/>
        <v>5228.82</v>
      </c>
      <c r="AJ12" s="15">
        <f t="shared" si="32"/>
        <v>1971.57</v>
      </c>
      <c r="AK12" s="15">
        <f t="shared" si="33"/>
        <v>16252.2</v>
      </c>
      <c r="AL12" s="15">
        <f t="shared" si="34"/>
        <v>201.18</v>
      </c>
      <c r="AM12" s="15">
        <f t="shared" si="35"/>
        <v>222.57</v>
      </c>
      <c r="AN12" s="15">
        <f t="shared" si="36"/>
        <v>222.75</v>
      </c>
      <c r="AO12" s="15">
        <f t="shared" si="37"/>
        <v>646.5</v>
      </c>
      <c r="AP12" s="15">
        <f t="shared" si="1"/>
        <v>178113.06</v>
      </c>
      <c r="AQ12" s="7">
        <v>43</v>
      </c>
    </row>
    <row r="13" spans="1:43" ht="12.75">
      <c r="A13" s="24">
        <v>12</v>
      </c>
      <c r="B13" s="7" t="s">
        <v>15</v>
      </c>
      <c r="C13" s="27">
        <v>1</v>
      </c>
      <c r="D13" s="15">
        <f t="shared" si="2"/>
        <v>8124.97</v>
      </c>
      <c r="E13" s="15">
        <f t="shared" si="3"/>
        <v>8125</v>
      </c>
      <c r="F13" s="15">
        <f t="shared" si="4"/>
        <v>16249.970000000001</v>
      </c>
      <c r="G13" s="15">
        <f t="shared" si="4"/>
        <v>24374.97</v>
      </c>
      <c r="H13" s="15">
        <f t="shared" si="5"/>
        <v>18746.24</v>
      </c>
      <c r="I13" s="15">
        <f t="shared" si="6"/>
        <v>15540.25</v>
      </c>
      <c r="J13" s="15">
        <f t="shared" si="7"/>
        <v>34286.490000000005</v>
      </c>
      <c r="K13" s="15">
        <f t="shared" si="8"/>
        <v>640.91</v>
      </c>
      <c r="L13" s="15">
        <f t="shared" si="9"/>
        <v>468.75</v>
      </c>
      <c r="M13" s="15">
        <f t="shared" si="10"/>
        <v>446.25</v>
      </c>
      <c r="N13" s="15">
        <f t="shared" si="11"/>
        <v>346.19</v>
      </c>
      <c r="O13" s="15">
        <f t="shared" si="12"/>
        <v>1902.1</v>
      </c>
      <c r="P13" s="15">
        <f t="shared" si="13"/>
        <v>81.29</v>
      </c>
      <c r="Q13" s="15">
        <f t="shared" si="14"/>
        <v>93.75</v>
      </c>
      <c r="R13" s="15">
        <f t="shared" si="15"/>
        <v>126.13</v>
      </c>
      <c r="S13" s="15">
        <f t="shared" si="16"/>
        <v>10.69</v>
      </c>
      <c r="T13" s="15">
        <f t="shared" si="17"/>
        <v>311.86</v>
      </c>
      <c r="U13" s="15">
        <f t="shared" si="18"/>
        <v>106.33</v>
      </c>
      <c r="V13" s="15">
        <f t="shared" si="19"/>
        <v>156.25</v>
      </c>
      <c r="W13" s="15">
        <f t="shared" si="20"/>
        <v>186.94</v>
      </c>
      <c r="X13" s="15">
        <f t="shared" si="21"/>
        <v>449.52</v>
      </c>
      <c r="Y13" s="15">
        <f t="shared" si="22"/>
        <v>12.5</v>
      </c>
      <c r="Z13" s="15">
        <f t="shared" si="23"/>
        <v>21.49</v>
      </c>
      <c r="AA13" s="16">
        <f t="shared" si="24"/>
        <v>33.989999999999995</v>
      </c>
      <c r="AB13" s="15">
        <f t="shared" si="25"/>
        <v>140.13</v>
      </c>
      <c r="AC13" s="15">
        <f t="shared" si="26"/>
        <v>140.19</v>
      </c>
      <c r="AD13" s="15">
        <f t="shared" si="27"/>
        <v>223.87</v>
      </c>
      <c r="AE13" s="16">
        <f t="shared" si="28"/>
        <v>504.19</v>
      </c>
      <c r="AF13" s="28">
        <f t="shared" si="0"/>
        <v>1299.56</v>
      </c>
      <c r="AG13" s="15">
        <f t="shared" si="29"/>
        <v>1179.71</v>
      </c>
      <c r="AH13" s="15">
        <f t="shared" si="30"/>
        <v>1837.56</v>
      </c>
      <c r="AI13" s="15">
        <f t="shared" si="31"/>
        <v>1742.94</v>
      </c>
      <c r="AJ13" s="15">
        <f t="shared" si="32"/>
        <v>657.19</v>
      </c>
      <c r="AK13" s="15">
        <f t="shared" si="33"/>
        <v>5417.4</v>
      </c>
      <c r="AL13" s="15">
        <f t="shared" si="34"/>
        <v>67.06</v>
      </c>
      <c r="AM13" s="15">
        <f t="shared" si="35"/>
        <v>74.19</v>
      </c>
      <c r="AN13" s="15">
        <f t="shared" si="36"/>
        <v>74.25</v>
      </c>
      <c r="AO13" s="15">
        <f t="shared" si="37"/>
        <v>215.5</v>
      </c>
      <c r="AP13" s="15">
        <f t="shared" si="1"/>
        <v>59371.020000000004</v>
      </c>
      <c r="AQ13" s="7">
        <v>69</v>
      </c>
    </row>
    <row r="14" spans="1:43" ht="12.75">
      <c r="A14" s="24">
        <v>13</v>
      </c>
      <c r="B14" s="7" t="s">
        <v>16</v>
      </c>
      <c r="C14" s="27">
        <v>1</v>
      </c>
      <c r="D14" s="15">
        <f t="shared" si="2"/>
        <v>8124.97</v>
      </c>
      <c r="E14" s="15">
        <f t="shared" si="3"/>
        <v>8125</v>
      </c>
      <c r="F14" s="15">
        <f t="shared" si="4"/>
        <v>16249.970000000001</v>
      </c>
      <c r="G14" s="15">
        <f t="shared" si="4"/>
        <v>24374.97</v>
      </c>
      <c r="H14" s="15">
        <f t="shared" si="5"/>
        <v>18746.24</v>
      </c>
      <c r="I14" s="15">
        <f t="shared" si="6"/>
        <v>15540.25</v>
      </c>
      <c r="J14" s="15">
        <f t="shared" si="7"/>
        <v>34286.490000000005</v>
      </c>
      <c r="K14" s="15">
        <f t="shared" si="8"/>
        <v>640.91</v>
      </c>
      <c r="L14" s="15">
        <f t="shared" si="9"/>
        <v>468.75</v>
      </c>
      <c r="M14" s="15">
        <f t="shared" si="10"/>
        <v>446.25</v>
      </c>
      <c r="N14" s="15">
        <f t="shared" si="11"/>
        <v>346.19</v>
      </c>
      <c r="O14" s="15">
        <f t="shared" si="12"/>
        <v>1902.1</v>
      </c>
      <c r="P14" s="15">
        <f t="shared" si="13"/>
        <v>81.29</v>
      </c>
      <c r="Q14" s="15">
        <f t="shared" si="14"/>
        <v>93.75</v>
      </c>
      <c r="R14" s="15">
        <f t="shared" si="15"/>
        <v>126.13</v>
      </c>
      <c r="S14" s="15">
        <f t="shared" si="16"/>
        <v>10.69</v>
      </c>
      <c r="T14" s="15">
        <f t="shared" si="17"/>
        <v>311.86</v>
      </c>
      <c r="U14" s="15">
        <f t="shared" si="18"/>
        <v>106.33</v>
      </c>
      <c r="V14" s="15">
        <f t="shared" si="19"/>
        <v>156.25</v>
      </c>
      <c r="W14" s="15">
        <f t="shared" si="20"/>
        <v>186.94</v>
      </c>
      <c r="X14" s="15">
        <f t="shared" si="21"/>
        <v>449.52</v>
      </c>
      <c r="Y14" s="15">
        <f t="shared" si="22"/>
        <v>12.5</v>
      </c>
      <c r="Z14" s="15">
        <f t="shared" si="23"/>
        <v>21.49</v>
      </c>
      <c r="AA14" s="16">
        <f t="shared" si="24"/>
        <v>33.989999999999995</v>
      </c>
      <c r="AB14" s="15">
        <f t="shared" si="25"/>
        <v>140.13</v>
      </c>
      <c r="AC14" s="15">
        <f t="shared" si="26"/>
        <v>140.19</v>
      </c>
      <c r="AD14" s="15">
        <f t="shared" si="27"/>
        <v>223.87</v>
      </c>
      <c r="AE14" s="16">
        <f t="shared" si="28"/>
        <v>504.19</v>
      </c>
      <c r="AF14" s="28">
        <f t="shared" si="0"/>
        <v>1299.56</v>
      </c>
      <c r="AG14" s="15">
        <f t="shared" si="29"/>
        <v>1179.71</v>
      </c>
      <c r="AH14" s="15">
        <f t="shared" si="30"/>
        <v>1837.56</v>
      </c>
      <c r="AI14" s="15">
        <f t="shared" si="31"/>
        <v>1742.94</v>
      </c>
      <c r="AJ14" s="15">
        <f t="shared" si="32"/>
        <v>657.19</v>
      </c>
      <c r="AK14" s="15">
        <f t="shared" si="33"/>
        <v>5417.4</v>
      </c>
      <c r="AL14" s="15">
        <f t="shared" si="34"/>
        <v>67.06</v>
      </c>
      <c r="AM14" s="15">
        <f t="shared" si="35"/>
        <v>74.19</v>
      </c>
      <c r="AN14" s="15">
        <f t="shared" si="36"/>
        <v>74.25</v>
      </c>
      <c r="AO14" s="15">
        <f t="shared" si="37"/>
        <v>215.5</v>
      </c>
      <c r="AP14" s="15">
        <f t="shared" si="1"/>
        <v>59371.020000000004</v>
      </c>
      <c r="AQ14" s="7">
        <v>4</v>
      </c>
    </row>
    <row r="15" spans="1:43" ht="12.75">
      <c r="A15" s="24">
        <v>14</v>
      </c>
      <c r="B15" s="7" t="s">
        <v>17</v>
      </c>
      <c r="C15" s="27">
        <v>6</v>
      </c>
      <c r="D15" s="15">
        <f t="shared" si="2"/>
        <v>48749.82</v>
      </c>
      <c r="E15" s="15">
        <f t="shared" si="3"/>
        <v>48750</v>
      </c>
      <c r="F15" s="15">
        <f t="shared" si="4"/>
        <v>97499.82</v>
      </c>
      <c r="G15" s="15">
        <f t="shared" si="4"/>
        <v>146249.82</v>
      </c>
      <c r="H15" s="15">
        <f t="shared" si="5"/>
        <v>112477.44</v>
      </c>
      <c r="I15" s="15">
        <f t="shared" si="6"/>
        <v>93241.5</v>
      </c>
      <c r="J15" s="15">
        <f t="shared" si="7"/>
        <v>205718.94</v>
      </c>
      <c r="K15" s="15">
        <f t="shared" si="8"/>
        <v>3845.46</v>
      </c>
      <c r="L15" s="15">
        <f t="shared" si="9"/>
        <v>2812.5</v>
      </c>
      <c r="M15" s="15">
        <f t="shared" si="10"/>
        <v>2677.5</v>
      </c>
      <c r="N15" s="15">
        <f t="shared" si="11"/>
        <v>2077.14</v>
      </c>
      <c r="O15" s="15">
        <f t="shared" si="12"/>
        <v>11412.599999999999</v>
      </c>
      <c r="P15" s="15">
        <f t="shared" si="13"/>
        <v>487.74</v>
      </c>
      <c r="Q15" s="15">
        <f t="shared" si="14"/>
        <v>562.5</v>
      </c>
      <c r="R15" s="15">
        <f t="shared" si="15"/>
        <v>756.78</v>
      </c>
      <c r="S15" s="15">
        <f t="shared" si="16"/>
        <v>64.14</v>
      </c>
      <c r="T15" s="15">
        <f t="shared" si="17"/>
        <v>1871.16</v>
      </c>
      <c r="U15" s="15">
        <f t="shared" si="18"/>
        <v>637.98</v>
      </c>
      <c r="V15" s="15">
        <f t="shared" si="19"/>
        <v>937.5</v>
      </c>
      <c r="W15" s="15">
        <f t="shared" si="20"/>
        <v>1121.64</v>
      </c>
      <c r="X15" s="15">
        <f t="shared" si="21"/>
        <v>2697.12</v>
      </c>
      <c r="Y15" s="15">
        <f t="shared" si="22"/>
        <v>75</v>
      </c>
      <c r="Z15" s="15">
        <f t="shared" si="23"/>
        <v>128.94</v>
      </c>
      <c r="AA15" s="16">
        <f t="shared" si="24"/>
        <v>203.94</v>
      </c>
      <c r="AB15" s="15">
        <f t="shared" si="25"/>
        <v>840.78</v>
      </c>
      <c r="AC15" s="15">
        <f t="shared" si="26"/>
        <v>841.14</v>
      </c>
      <c r="AD15" s="15">
        <f t="shared" si="27"/>
        <v>1343.22</v>
      </c>
      <c r="AE15" s="16">
        <f t="shared" si="28"/>
        <v>3025.1400000000003</v>
      </c>
      <c r="AF15" s="28">
        <f t="shared" si="0"/>
        <v>7797.360000000001</v>
      </c>
      <c r="AG15" s="15">
        <f t="shared" si="29"/>
        <v>7078.26</v>
      </c>
      <c r="AH15" s="15">
        <f t="shared" si="30"/>
        <v>11025.36</v>
      </c>
      <c r="AI15" s="15">
        <f t="shared" si="31"/>
        <v>10457.64</v>
      </c>
      <c r="AJ15" s="15">
        <f t="shared" si="32"/>
        <v>3943.14</v>
      </c>
      <c r="AK15" s="15">
        <f t="shared" si="33"/>
        <v>32504.4</v>
      </c>
      <c r="AL15" s="15">
        <f t="shared" si="34"/>
        <v>402.36</v>
      </c>
      <c r="AM15" s="15">
        <f t="shared" si="35"/>
        <v>445.14</v>
      </c>
      <c r="AN15" s="15">
        <f t="shared" si="36"/>
        <v>445.5</v>
      </c>
      <c r="AO15" s="15">
        <f t="shared" si="37"/>
        <v>1293</v>
      </c>
      <c r="AP15" s="15">
        <f t="shared" si="1"/>
        <v>356226.12</v>
      </c>
      <c r="AQ15" s="7">
        <v>78</v>
      </c>
    </row>
    <row r="16" spans="1:43" ht="12.75">
      <c r="A16" s="24">
        <v>15</v>
      </c>
      <c r="B16" s="7" t="s">
        <v>18</v>
      </c>
      <c r="C16" s="27">
        <v>4</v>
      </c>
      <c r="D16" s="15">
        <f t="shared" si="2"/>
        <v>32499.88</v>
      </c>
      <c r="E16" s="15">
        <f t="shared" si="3"/>
        <v>32500</v>
      </c>
      <c r="F16" s="15">
        <f t="shared" si="4"/>
        <v>64999.880000000005</v>
      </c>
      <c r="G16" s="15">
        <f t="shared" si="4"/>
        <v>97499.88</v>
      </c>
      <c r="H16" s="15">
        <f t="shared" si="5"/>
        <v>74984.96</v>
      </c>
      <c r="I16" s="15">
        <f t="shared" si="6"/>
        <v>62161</v>
      </c>
      <c r="J16" s="15">
        <f t="shared" si="7"/>
        <v>137145.96000000002</v>
      </c>
      <c r="K16" s="15">
        <f t="shared" si="8"/>
        <v>2563.64</v>
      </c>
      <c r="L16" s="15">
        <f t="shared" si="9"/>
        <v>1875</v>
      </c>
      <c r="M16" s="15">
        <f t="shared" si="10"/>
        <v>1785</v>
      </c>
      <c r="N16" s="15">
        <f t="shared" si="11"/>
        <v>1384.76</v>
      </c>
      <c r="O16" s="15">
        <f t="shared" si="12"/>
        <v>7608.4</v>
      </c>
      <c r="P16" s="15">
        <f t="shared" si="13"/>
        <v>325.16</v>
      </c>
      <c r="Q16" s="15">
        <f t="shared" si="14"/>
        <v>375</v>
      </c>
      <c r="R16" s="15">
        <f t="shared" si="15"/>
        <v>504.52</v>
      </c>
      <c r="S16" s="15">
        <f t="shared" si="16"/>
        <v>42.76</v>
      </c>
      <c r="T16" s="15">
        <f t="shared" si="17"/>
        <v>1247.44</v>
      </c>
      <c r="U16" s="15">
        <f t="shared" si="18"/>
        <v>425.32</v>
      </c>
      <c r="V16" s="15">
        <f t="shared" si="19"/>
        <v>625</v>
      </c>
      <c r="W16" s="15">
        <f t="shared" si="20"/>
        <v>747.76</v>
      </c>
      <c r="X16" s="15">
        <f t="shared" si="21"/>
        <v>1798.08</v>
      </c>
      <c r="Y16" s="15">
        <f t="shared" si="22"/>
        <v>50</v>
      </c>
      <c r="Z16" s="15">
        <f t="shared" si="23"/>
        <v>85.96</v>
      </c>
      <c r="AA16" s="16">
        <f t="shared" si="24"/>
        <v>135.95999999999998</v>
      </c>
      <c r="AB16" s="15">
        <f t="shared" si="25"/>
        <v>560.52</v>
      </c>
      <c r="AC16" s="15">
        <f t="shared" si="26"/>
        <v>560.76</v>
      </c>
      <c r="AD16" s="15">
        <f t="shared" si="27"/>
        <v>895.48</v>
      </c>
      <c r="AE16" s="16">
        <f t="shared" si="28"/>
        <v>2016.76</v>
      </c>
      <c r="AF16" s="28">
        <f t="shared" si="0"/>
        <v>5198.24</v>
      </c>
      <c r="AG16" s="15">
        <f t="shared" si="29"/>
        <v>4718.84</v>
      </c>
      <c r="AH16" s="15">
        <f t="shared" si="30"/>
        <v>7350.24</v>
      </c>
      <c r="AI16" s="15">
        <f t="shared" si="31"/>
        <v>6971.76</v>
      </c>
      <c r="AJ16" s="15">
        <f t="shared" si="32"/>
        <v>2628.76</v>
      </c>
      <c r="AK16" s="15">
        <f t="shared" si="33"/>
        <v>21669.6</v>
      </c>
      <c r="AL16" s="15">
        <f t="shared" si="34"/>
        <v>268.24</v>
      </c>
      <c r="AM16" s="15">
        <f t="shared" si="35"/>
        <v>296.76</v>
      </c>
      <c r="AN16" s="15">
        <f t="shared" si="36"/>
        <v>297</v>
      </c>
      <c r="AO16" s="15">
        <f t="shared" si="37"/>
        <v>862</v>
      </c>
      <c r="AP16" s="15">
        <f t="shared" si="1"/>
        <v>237484.08000000002</v>
      </c>
      <c r="AQ16" s="7">
        <v>73</v>
      </c>
    </row>
    <row r="17" spans="1:43" ht="12.75">
      <c r="A17" s="24">
        <v>16</v>
      </c>
      <c r="B17" s="7" t="s">
        <v>19</v>
      </c>
      <c r="C17" s="27">
        <v>1</v>
      </c>
      <c r="D17" s="15">
        <f t="shared" si="2"/>
        <v>8124.97</v>
      </c>
      <c r="E17" s="15">
        <f t="shared" si="3"/>
        <v>8125</v>
      </c>
      <c r="F17" s="15">
        <f t="shared" si="4"/>
        <v>16249.970000000001</v>
      </c>
      <c r="G17" s="15">
        <f t="shared" si="4"/>
        <v>24374.97</v>
      </c>
      <c r="H17" s="15">
        <f t="shared" si="5"/>
        <v>18746.24</v>
      </c>
      <c r="I17" s="15">
        <f t="shared" si="6"/>
        <v>15540.25</v>
      </c>
      <c r="J17" s="15">
        <f t="shared" si="7"/>
        <v>34286.490000000005</v>
      </c>
      <c r="K17" s="15">
        <f t="shared" si="8"/>
        <v>640.91</v>
      </c>
      <c r="L17" s="15">
        <f t="shared" si="9"/>
        <v>468.75</v>
      </c>
      <c r="M17" s="15">
        <f t="shared" si="10"/>
        <v>446.25</v>
      </c>
      <c r="N17" s="15">
        <f t="shared" si="11"/>
        <v>346.19</v>
      </c>
      <c r="O17" s="15">
        <f t="shared" si="12"/>
        <v>1902.1</v>
      </c>
      <c r="P17" s="15">
        <f t="shared" si="13"/>
        <v>81.29</v>
      </c>
      <c r="Q17" s="15">
        <f t="shared" si="14"/>
        <v>93.75</v>
      </c>
      <c r="R17" s="15">
        <f t="shared" si="15"/>
        <v>126.13</v>
      </c>
      <c r="S17" s="15">
        <f t="shared" si="16"/>
        <v>10.69</v>
      </c>
      <c r="T17" s="15">
        <f t="shared" si="17"/>
        <v>311.86</v>
      </c>
      <c r="U17" s="15">
        <f t="shared" si="18"/>
        <v>106.33</v>
      </c>
      <c r="V17" s="15">
        <f t="shared" si="19"/>
        <v>156.25</v>
      </c>
      <c r="W17" s="15">
        <f t="shared" si="20"/>
        <v>186.94</v>
      </c>
      <c r="X17" s="15">
        <f t="shared" si="21"/>
        <v>449.52</v>
      </c>
      <c r="Y17" s="15">
        <f t="shared" si="22"/>
        <v>12.5</v>
      </c>
      <c r="Z17" s="15">
        <f t="shared" si="23"/>
        <v>21.49</v>
      </c>
      <c r="AA17" s="16">
        <f t="shared" si="24"/>
        <v>33.989999999999995</v>
      </c>
      <c r="AB17" s="15">
        <f t="shared" si="25"/>
        <v>140.13</v>
      </c>
      <c r="AC17" s="15">
        <f t="shared" si="26"/>
        <v>140.19</v>
      </c>
      <c r="AD17" s="15">
        <f t="shared" si="27"/>
        <v>223.87</v>
      </c>
      <c r="AE17" s="16">
        <f t="shared" si="28"/>
        <v>504.19</v>
      </c>
      <c r="AF17" s="28">
        <f t="shared" si="0"/>
        <v>1299.56</v>
      </c>
      <c r="AG17" s="15">
        <f t="shared" si="29"/>
        <v>1179.71</v>
      </c>
      <c r="AH17" s="15">
        <f t="shared" si="30"/>
        <v>1837.56</v>
      </c>
      <c r="AI17" s="15">
        <f t="shared" si="31"/>
        <v>1742.94</v>
      </c>
      <c r="AJ17" s="15">
        <f t="shared" si="32"/>
        <v>657.19</v>
      </c>
      <c r="AK17" s="15">
        <f t="shared" si="33"/>
        <v>5417.4</v>
      </c>
      <c r="AL17" s="15">
        <f t="shared" si="34"/>
        <v>67.06</v>
      </c>
      <c r="AM17" s="15">
        <f t="shared" si="35"/>
        <v>74.19</v>
      </c>
      <c r="AN17" s="15">
        <f t="shared" si="36"/>
        <v>74.25</v>
      </c>
      <c r="AO17" s="15">
        <f t="shared" si="37"/>
        <v>215.5</v>
      </c>
      <c r="AP17" s="15">
        <f t="shared" si="1"/>
        <v>59371.020000000004</v>
      </c>
      <c r="AQ17" s="7">
        <v>40</v>
      </c>
    </row>
    <row r="18" spans="1:43" ht="12.75">
      <c r="A18" s="24">
        <v>17</v>
      </c>
      <c r="B18" s="7" t="s">
        <v>66</v>
      </c>
      <c r="C18" s="27">
        <v>1</v>
      </c>
      <c r="D18" s="15">
        <f t="shared" si="2"/>
        <v>8124.97</v>
      </c>
      <c r="E18" s="15">
        <f t="shared" si="3"/>
        <v>8125</v>
      </c>
      <c r="F18" s="15">
        <f t="shared" si="4"/>
        <v>16249.970000000001</v>
      </c>
      <c r="G18" s="15">
        <f t="shared" si="4"/>
        <v>24374.97</v>
      </c>
      <c r="H18" s="15">
        <f t="shared" si="5"/>
        <v>18746.24</v>
      </c>
      <c r="I18" s="15">
        <f t="shared" si="6"/>
        <v>15540.25</v>
      </c>
      <c r="J18" s="15">
        <f t="shared" si="7"/>
        <v>34286.490000000005</v>
      </c>
      <c r="K18" s="15">
        <f t="shared" si="8"/>
        <v>640.91</v>
      </c>
      <c r="L18" s="15">
        <f t="shared" si="9"/>
        <v>468.75</v>
      </c>
      <c r="M18" s="15">
        <f t="shared" si="10"/>
        <v>446.25</v>
      </c>
      <c r="N18" s="15">
        <f t="shared" si="11"/>
        <v>346.19</v>
      </c>
      <c r="O18" s="15">
        <f t="shared" si="12"/>
        <v>1902.1</v>
      </c>
      <c r="P18" s="15">
        <f t="shared" si="13"/>
        <v>81.29</v>
      </c>
      <c r="Q18" s="15">
        <f t="shared" si="14"/>
        <v>93.75</v>
      </c>
      <c r="R18" s="15">
        <f t="shared" si="15"/>
        <v>126.13</v>
      </c>
      <c r="S18" s="15">
        <f t="shared" si="16"/>
        <v>10.69</v>
      </c>
      <c r="T18" s="15">
        <f t="shared" si="17"/>
        <v>311.86</v>
      </c>
      <c r="U18" s="15">
        <f t="shared" si="18"/>
        <v>106.33</v>
      </c>
      <c r="V18" s="15">
        <f t="shared" si="19"/>
        <v>156.25</v>
      </c>
      <c r="W18" s="15">
        <f t="shared" si="20"/>
        <v>186.94</v>
      </c>
      <c r="X18" s="15">
        <f t="shared" si="21"/>
        <v>449.52</v>
      </c>
      <c r="Y18" s="15">
        <f t="shared" si="22"/>
        <v>12.5</v>
      </c>
      <c r="Z18" s="15">
        <f t="shared" si="23"/>
        <v>21.49</v>
      </c>
      <c r="AA18" s="16">
        <f t="shared" si="24"/>
        <v>33.989999999999995</v>
      </c>
      <c r="AB18" s="15">
        <f t="shared" si="25"/>
        <v>140.13</v>
      </c>
      <c r="AC18" s="15">
        <f t="shared" si="26"/>
        <v>140.19</v>
      </c>
      <c r="AD18" s="15">
        <f t="shared" si="27"/>
        <v>223.87</v>
      </c>
      <c r="AE18" s="16">
        <f t="shared" si="28"/>
        <v>504.19</v>
      </c>
      <c r="AF18" s="28">
        <f t="shared" si="0"/>
        <v>1299.56</v>
      </c>
      <c r="AG18" s="15">
        <f t="shared" si="29"/>
        <v>1179.71</v>
      </c>
      <c r="AH18" s="15">
        <f t="shared" si="30"/>
        <v>1837.56</v>
      </c>
      <c r="AI18" s="15">
        <f t="shared" si="31"/>
        <v>1742.94</v>
      </c>
      <c r="AJ18" s="15">
        <f t="shared" si="32"/>
        <v>657.19</v>
      </c>
      <c r="AK18" s="15">
        <f t="shared" si="33"/>
        <v>5417.4</v>
      </c>
      <c r="AL18" s="15">
        <f t="shared" si="34"/>
        <v>67.06</v>
      </c>
      <c r="AM18" s="15">
        <f t="shared" si="35"/>
        <v>74.19</v>
      </c>
      <c r="AN18" s="15">
        <f t="shared" si="36"/>
        <v>74.25</v>
      </c>
      <c r="AO18" s="15">
        <f t="shared" si="37"/>
        <v>215.5</v>
      </c>
      <c r="AP18" s="15">
        <f t="shared" si="1"/>
        <v>59371.020000000004</v>
      </c>
      <c r="AQ18" s="7">
        <v>80</v>
      </c>
    </row>
    <row r="19" spans="1:43" ht="12.75">
      <c r="A19" s="24">
        <v>18</v>
      </c>
      <c r="B19" s="7" t="s">
        <v>20</v>
      </c>
      <c r="C19" s="27">
        <v>2</v>
      </c>
      <c r="D19" s="15">
        <f t="shared" si="2"/>
        <v>16249.94</v>
      </c>
      <c r="E19" s="15">
        <f t="shared" si="3"/>
        <v>16250</v>
      </c>
      <c r="F19" s="15">
        <f t="shared" si="4"/>
        <v>32499.940000000002</v>
      </c>
      <c r="G19" s="15">
        <f t="shared" si="4"/>
        <v>48749.94</v>
      </c>
      <c r="H19" s="15">
        <f t="shared" si="5"/>
        <v>37492.48</v>
      </c>
      <c r="I19" s="15">
        <f t="shared" si="6"/>
        <v>31080.5</v>
      </c>
      <c r="J19" s="15">
        <f t="shared" si="7"/>
        <v>68572.98000000001</v>
      </c>
      <c r="K19" s="15">
        <f t="shared" si="8"/>
        <v>1281.82</v>
      </c>
      <c r="L19" s="15">
        <f t="shared" si="9"/>
        <v>937.5</v>
      </c>
      <c r="M19" s="15">
        <f t="shared" si="10"/>
        <v>892.5</v>
      </c>
      <c r="N19" s="15">
        <f t="shared" si="11"/>
        <v>692.38</v>
      </c>
      <c r="O19" s="15">
        <f t="shared" si="12"/>
        <v>3804.2</v>
      </c>
      <c r="P19" s="15">
        <f t="shared" si="13"/>
        <v>162.58</v>
      </c>
      <c r="Q19" s="15">
        <f t="shared" si="14"/>
        <v>187.5</v>
      </c>
      <c r="R19" s="15">
        <f t="shared" si="15"/>
        <v>252.26</v>
      </c>
      <c r="S19" s="15">
        <f t="shared" si="16"/>
        <v>21.38</v>
      </c>
      <c r="T19" s="15">
        <f t="shared" si="17"/>
        <v>623.72</v>
      </c>
      <c r="U19" s="15">
        <f t="shared" si="18"/>
        <v>212.66</v>
      </c>
      <c r="V19" s="15">
        <f t="shared" si="19"/>
        <v>312.5</v>
      </c>
      <c r="W19" s="15">
        <f t="shared" si="20"/>
        <v>373.88</v>
      </c>
      <c r="X19" s="15">
        <f t="shared" si="21"/>
        <v>899.04</v>
      </c>
      <c r="Y19" s="15">
        <f t="shared" si="22"/>
        <v>25</v>
      </c>
      <c r="Z19" s="15">
        <f t="shared" si="23"/>
        <v>42.98</v>
      </c>
      <c r="AA19" s="16">
        <f t="shared" si="24"/>
        <v>67.97999999999999</v>
      </c>
      <c r="AB19" s="15">
        <f t="shared" si="25"/>
        <v>280.26</v>
      </c>
      <c r="AC19" s="15">
        <f t="shared" si="26"/>
        <v>280.38</v>
      </c>
      <c r="AD19" s="15">
        <f t="shared" si="27"/>
        <v>447.74</v>
      </c>
      <c r="AE19" s="16">
        <f t="shared" si="28"/>
        <v>1008.38</v>
      </c>
      <c r="AF19" s="28">
        <f t="shared" si="0"/>
        <v>2599.12</v>
      </c>
      <c r="AG19" s="15">
        <f t="shared" si="29"/>
        <v>2359.42</v>
      </c>
      <c r="AH19" s="15">
        <f t="shared" si="30"/>
        <v>3675.12</v>
      </c>
      <c r="AI19" s="15">
        <f t="shared" si="31"/>
        <v>3485.88</v>
      </c>
      <c r="AJ19" s="15">
        <f t="shared" si="32"/>
        <v>1314.38</v>
      </c>
      <c r="AK19" s="15">
        <f t="shared" si="33"/>
        <v>10834.8</v>
      </c>
      <c r="AL19" s="15">
        <f t="shared" si="34"/>
        <v>134.12</v>
      </c>
      <c r="AM19" s="15">
        <f t="shared" si="35"/>
        <v>148.38</v>
      </c>
      <c r="AN19" s="15">
        <f t="shared" si="36"/>
        <v>148.5</v>
      </c>
      <c r="AO19" s="15">
        <f t="shared" si="37"/>
        <v>431</v>
      </c>
      <c r="AP19" s="15">
        <f t="shared" si="1"/>
        <v>118742.04000000001</v>
      </c>
      <c r="AQ19" s="7">
        <v>107</v>
      </c>
    </row>
    <row r="20" spans="1:43" ht="12.75">
      <c r="A20" s="24">
        <v>19</v>
      </c>
      <c r="B20" s="7" t="s">
        <v>21</v>
      </c>
      <c r="C20" s="27">
        <v>1</v>
      </c>
      <c r="D20" s="15">
        <f t="shared" si="2"/>
        <v>8124.97</v>
      </c>
      <c r="E20" s="15">
        <f t="shared" si="3"/>
        <v>8125</v>
      </c>
      <c r="F20" s="15">
        <f t="shared" si="4"/>
        <v>16249.970000000001</v>
      </c>
      <c r="G20" s="15">
        <f t="shared" si="4"/>
        <v>24374.97</v>
      </c>
      <c r="H20" s="15">
        <f t="shared" si="5"/>
        <v>18746.24</v>
      </c>
      <c r="I20" s="15">
        <f t="shared" si="6"/>
        <v>15540.25</v>
      </c>
      <c r="J20" s="15">
        <f t="shared" si="7"/>
        <v>34286.490000000005</v>
      </c>
      <c r="K20" s="15">
        <f t="shared" si="8"/>
        <v>640.91</v>
      </c>
      <c r="L20" s="15">
        <f t="shared" si="9"/>
        <v>468.75</v>
      </c>
      <c r="M20" s="15">
        <f t="shared" si="10"/>
        <v>446.25</v>
      </c>
      <c r="N20" s="15">
        <f t="shared" si="11"/>
        <v>346.19</v>
      </c>
      <c r="O20" s="15">
        <f t="shared" si="12"/>
        <v>1902.1</v>
      </c>
      <c r="P20" s="15">
        <f t="shared" si="13"/>
        <v>81.29</v>
      </c>
      <c r="Q20" s="15">
        <f t="shared" si="14"/>
        <v>93.75</v>
      </c>
      <c r="R20" s="15">
        <f t="shared" si="15"/>
        <v>126.13</v>
      </c>
      <c r="S20" s="15">
        <f t="shared" si="16"/>
        <v>10.69</v>
      </c>
      <c r="T20" s="15">
        <f t="shared" si="17"/>
        <v>311.86</v>
      </c>
      <c r="U20" s="15">
        <f t="shared" si="18"/>
        <v>106.33</v>
      </c>
      <c r="V20" s="15">
        <f t="shared" si="19"/>
        <v>156.25</v>
      </c>
      <c r="W20" s="15">
        <f t="shared" si="20"/>
        <v>186.94</v>
      </c>
      <c r="X20" s="15">
        <f t="shared" si="21"/>
        <v>449.52</v>
      </c>
      <c r="Y20" s="15">
        <f t="shared" si="22"/>
        <v>12.5</v>
      </c>
      <c r="Z20" s="15">
        <f t="shared" si="23"/>
        <v>21.49</v>
      </c>
      <c r="AA20" s="16">
        <f t="shared" si="24"/>
        <v>33.989999999999995</v>
      </c>
      <c r="AB20" s="15">
        <f t="shared" si="25"/>
        <v>140.13</v>
      </c>
      <c r="AC20" s="15">
        <f t="shared" si="26"/>
        <v>140.19</v>
      </c>
      <c r="AD20" s="15">
        <f t="shared" si="27"/>
        <v>223.87</v>
      </c>
      <c r="AE20" s="16">
        <f t="shared" si="28"/>
        <v>504.19</v>
      </c>
      <c r="AF20" s="28">
        <f t="shared" si="0"/>
        <v>1299.56</v>
      </c>
      <c r="AG20" s="15">
        <f t="shared" si="29"/>
        <v>1179.71</v>
      </c>
      <c r="AH20" s="15">
        <f t="shared" si="30"/>
        <v>1837.56</v>
      </c>
      <c r="AI20" s="15">
        <f t="shared" si="31"/>
        <v>1742.94</v>
      </c>
      <c r="AJ20" s="15">
        <f t="shared" si="32"/>
        <v>657.19</v>
      </c>
      <c r="AK20" s="15">
        <f t="shared" si="33"/>
        <v>5417.4</v>
      </c>
      <c r="AL20" s="15">
        <f t="shared" si="34"/>
        <v>67.06</v>
      </c>
      <c r="AM20" s="15">
        <f t="shared" si="35"/>
        <v>74.19</v>
      </c>
      <c r="AN20" s="15">
        <f t="shared" si="36"/>
        <v>74.25</v>
      </c>
      <c r="AO20" s="15">
        <f t="shared" si="37"/>
        <v>215.5</v>
      </c>
      <c r="AP20" s="15">
        <f t="shared" si="1"/>
        <v>59371.020000000004</v>
      </c>
      <c r="AQ20" s="7">
        <v>67</v>
      </c>
    </row>
    <row r="21" spans="1:43" ht="12.75">
      <c r="A21" s="24">
        <v>20</v>
      </c>
      <c r="B21" s="7" t="s">
        <v>5</v>
      </c>
      <c r="C21" s="27">
        <v>1</v>
      </c>
      <c r="D21" s="15">
        <f t="shared" si="2"/>
        <v>8124.97</v>
      </c>
      <c r="E21" s="15">
        <f t="shared" si="3"/>
        <v>8125</v>
      </c>
      <c r="F21" s="15">
        <f t="shared" si="4"/>
        <v>16249.970000000001</v>
      </c>
      <c r="G21" s="15">
        <f t="shared" si="4"/>
        <v>24374.97</v>
      </c>
      <c r="H21" s="15">
        <f t="shared" si="5"/>
        <v>18746.24</v>
      </c>
      <c r="I21" s="15">
        <f t="shared" si="6"/>
        <v>15540.25</v>
      </c>
      <c r="J21" s="15">
        <f t="shared" si="7"/>
        <v>34286.490000000005</v>
      </c>
      <c r="K21" s="15">
        <f t="shared" si="8"/>
        <v>640.91</v>
      </c>
      <c r="L21" s="15">
        <f t="shared" si="9"/>
        <v>468.75</v>
      </c>
      <c r="M21" s="15">
        <f t="shared" si="10"/>
        <v>446.25</v>
      </c>
      <c r="N21" s="15">
        <f t="shared" si="11"/>
        <v>346.19</v>
      </c>
      <c r="O21" s="15">
        <f t="shared" si="12"/>
        <v>1902.1</v>
      </c>
      <c r="P21" s="15">
        <f t="shared" si="13"/>
        <v>81.29</v>
      </c>
      <c r="Q21" s="15">
        <f t="shared" si="14"/>
        <v>93.75</v>
      </c>
      <c r="R21" s="15">
        <f t="shared" si="15"/>
        <v>126.13</v>
      </c>
      <c r="S21" s="15">
        <f t="shared" si="16"/>
        <v>10.69</v>
      </c>
      <c r="T21" s="15">
        <f t="shared" si="17"/>
        <v>311.86</v>
      </c>
      <c r="U21" s="15">
        <f t="shared" si="18"/>
        <v>106.33</v>
      </c>
      <c r="V21" s="15">
        <f t="shared" si="19"/>
        <v>156.25</v>
      </c>
      <c r="W21" s="15">
        <f t="shared" si="20"/>
        <v>186.94</v>
      </c>
      <c r="X21" s="15">
        <f t="shared" si="21"/>
        <v>449.52</v>
      </c>
      <c r="Y21" s="15">
        <f t="shared" si="22"/>
        <v>12.5</v>
      </c>
      <c r="Z21" s="15">
        <f t="shared" si="23"/>
        <v>21.49</v>
      </c>
      <c r="AA21" s="16">
        <f t="shared" si="24"/>
        <v>33.989999999999995</v>
      </c>
      <c r="AB21" s="15">
        <f t="shared" si="25"/>
        <v>140.13</v>
      </c>
      <c r="AC21" s="15">
        <f t="shared" si="26"/>
        <v>140.19</v>
      </c>
      <c r="AD21" s="15">
        <f t="shared" si="27"/>
        <v>223.87</v>
      </c>
      <c r="AE21" s="16">
        <f t="shared" si="28"/>
        <v>504.19</v>
      </c>
      <c r="AF21" s="28">
        <f t="shared" si="0"/>
        <v>1299.56</v>
      </c>
      <c r="AG21" s="15">
        <f t="shared" si="29"/>
        <v>1179.71</v>
      </c>
      <c r="AH21" s="15">
        <f t="shared" si="30"/>
        <v>1837.56</v>
      </c>
      <c r="AI21" s="15">
        <f t="shared" si="31"/>
        <v>1742.94</v>
      </c>
      <c r="AJ21" s="15">
        <f t="shared" si="32"/>
        <v>657.19</v>
      </c>
      <c r="AK21" s="15">
        <f t="shared" si="33"/>
        <v>5417.4</v>
      </c>
      <c r="AL21" s="15">
        <f t="shared" si="34"/>
        <v>67.06</v>
      </c>
      <c r="AM21" s="15">
        <f t="shared" si="35"/>
        <v>74.19</v>
      </c>
      <c r="AN21" s="15">
        <f t="shared" si="36"/>
        <v>74.25</v>
      </c>
      <c r="AO21" s="15">
        <f t="shared" si="37"/>
        <v>215.5</v>
      </c>
      <c r="AP21" s="15">
        <f t="shared" si="1"/>
        <v>59371.020000000004</v>
      </c>
      <c r="AQ21" s="7">
        <v>118</v>
      </c>
    </row>
    <row r="22" spans="1:43" ht="12.75">
      <c r="A22" s="24">
        <v>21</v>
      </c>
      <c r="B22" s="14" t="s">
        <v>57</v>
      </c>
      <c r="C22" s="27">
        <v>1</v>
      </c>
      <c r="D22" s="15">
        <f t="shared" si="2"/>
        <v>8124.97</v>
      </c>
      <c r="E22" s="15">
        <f t="shared" si="3"/>
        <v>8125</v>
      </c>
      <c r="F22" s="15">
        <f t="shared" si="4"/>
        <v>16249.970000000001</v>
      </c>
      <c r="G22" s="15">
        <f t="shared" si="4"/>
        <v>24374.97</v>
      </c>
      <c r="H22" s="15">
        <f t="shared" si="5"/>
        <v>18746.24</v>
      </c>
      <c r="I22" s="15">
        <f t="shared" si="6"/>
        <v>15540.25</v>
      </c>
      <c r="J22" s="15">
        <f t="shared" si="7"/>
        <v>34286.490000000005</v>
      </c>
      <c r="K22" s="15">
        <f t="shared" si="8"/>
        <v>640.91</v>
      </c>
      <c r="L22" s="15">
        <f t="shared" si="9"/>
        <v>468.75</v>
      </c>
      <c r="M22" s="15">
        <f t="shared" si="10"/>
        <v>446.25</v>
      </c>
      <c r="N22" s="15">
        <f t="shared" si="11"/>
        <v>346.19</v>
      </c>
      <c r="O22" s="15">
        <f t="shared" si="12"/>
        <v>1902.1</v>
      </c>
      <c r="P22" s="15">
        <f t="shared" si="13"/>
        <v>81.29</v>
      </c>
      <c r="Q22" s="15">
        <f t="shared" si="14"/>
        <v>93.75</v>
      </c>
      <c r="R22" s="15">
        <f t="shared" si="15"/>
        <v>126.13</v>
      </c>
      <c r="S22" s="15">
        <f t="shared" si="16"/>
        <v>10.69</v>
      </c>
      <c r="T22" s="15">
        <f t="shared" si="17"/>
        <v>311.86</v>
      </c>
      <c r="U22" s="15">
        <f t="shared" si="18"/>
        <v>106.33</v>
      </c>
      <c r="V22" s="15">
        <f t="shared" si="19"/>
        <v>156.25</v>
      </c>
      <c r="W22" s="15">
        <f t="shared" si="20"/>
        <v>186.94</v>
      </c>
      <c r="X22" s="15">
        <f t="shared" si="21"/>
        <v>449.52</v>
      </c>
      <c r="Y22" s="15">
        <f t="shared" si="22"/>
        <v>12.5</v>
      </c>
      <c r="Z22" s="15">
        <f t="shared" si="23"/>
        <v>21.49</v>
      </c>
      <c r="AA22" s="16">
        <f t="shared" si="24"/>
        <v>33.989999999999995</v>
      </c>
      <c r="AB22" s="15">
        <f t="shared" si="25"/>
        <v>140.13</v>
      </c>
      <c r="AC22" s="15">
        <f t="shared" si="26"/>
        <v>140.19</v>
      </c>
      <c r="AD22" s="15">
        <f t="shared" si="27"/>
        <v>223.87</v>
      </c>
      <c r="AE22" s="16">
        <f t="shared" si="28"/>
        <v>504.19</v>
      </c>
      <c r="AF22" s="28">
        <f t="shared" si="0"/>
        <v>1299.56</v>
      </c>
      <c r="AG22" s="15">
        <f t="shared" si="29"/>
        <v>1179.71</v>
      </c>
      <c r="AH22" s="15">
        <f t="shared" si="30"/>
        <v>1837.56</v>
      </c>
      <c r="AI22" s="15">
        <f t="shared" si="31"/>
        <v>1742.94</v>
      </c>
      <c r="AJ22" s="15">
        <f t="shared" si="32"/>
        <v>657.19</v>
      </c>
      <c r="AK22" s="15">
        <f t="shared" si="33"/>
        <v>5417.4</v>
      </c>
      <c r="AL22" s="15">
        <f t="shared" si="34"/>
        <v>67.06</v>
      </c>
      <c r="AM22" s="15">
        <f t="shared" si="35"/>
        <v>74.19</v>
      </c>
      <c r="AN22" s="15">
        <f t="shared" si="36"/>
        <v>74.25</v>
      </c>
      <c r="AO22" s="15">
        <f t="shared" si="37"/>
        <v>215.5</v>
      </c>
      <c r="AP22" s="15">
        <f t="shared" si="1"/>
        <v>59371.020000000004</v>
      </c>
      <c r="AQ22" s="7">
        <v>96</v>
      </c>
    </row>
    <row r="23" spans="1:43" ht="12.75">
      <c r="A23" s="24">
        <v>22</v>
      </c>
      <c r="B23" s="7" t="s">
        <v>22</v>
      </c>
      <c r="C23" s="27">
        <v>1</v>
      </c>
      <c r="D23" s="15">
        <f t="shared" si="2"/>
        <v>8124.97</v>
      </c>
      <c r="E23" s="15">
        <f t="shared" si="3"/>
        <v>8125</v>
      </c>
      <c r="F23" s="15">
        <f t="shared" si="4"/>
        <v>16249.970000000001</v>
      </c>
      <c r="G23" s="15">
        <f t="shared" si="4"/>
        <v>24374.97</v>
      </c>
      <c r="H23" s="15">
        <f t="shared" si="5"/>
        <v>18746.24</v>
      </c>
      <c r="I23" s="15">
        <f t="shared" si="6"/>
        <v>15540.25</v>
      </c>
      <c r="J23" s="15">
        <f t="shared" si="7"/>
        <v>34286.490000000005</v>
      </c>
      <c r="K23" s="15">
        <f t="shared" si="8"/>
        <v>640.91</v>
      </c>
      <c r="L23" s="15">
        <f t="shared" si="9"/>
        <v>468.75</v>
      </c>
      <c r="M23" s="15">
        <f t="shared" si="10"/>
        <v>446.25</v>
      </c>
      <c r="N23" s="15">
        <f t="shared" si="11"/>
        <v>346.19</v>
      </c>
      <c r="O23" s="15">
        <f t="shared" si="12"/>
        <v>1902.1</v>
      </c>
      <c r="P23" s="15">
        <f t="shared" si="13"/>
        <v>81.29</v>
      </c>
      <c r="Q23" s="15">
        <f t="shared" si="14"/>
        <v>93.75</v>
      </c>
      <c r="R23" s="15">
        <f t="shared" si="15"/>
        <v>126.13</v>
      </c>
      <c r="S23" s="15">
        <f t="shared" si="16"/>
        <v>10.69</v>
      </c>
      <c r="T23" s="15">
        <f t="shared" si="17"/>
        <v>311.86</v>
      </c>
      <c r="U23" s="15">
        <f t="shared" si="18"/>
        <v>106.33</v>
      </c>
      <c r="V23" s="15">
        <f t="shared" si="19"/>
        <v>156.25</v>
      </c>
      <c r="W23" s="15">
        <f t="shared" si="20"/>
        <v>186.94</v>
      </c>
      <c r="X23" s="15">
        <f t="shared" si="21"/>
        <v>449.52</v>
      </c>
      <c r="Y23" s="15">
        <f t="shared" si="22"/>
        <v>12.5</v>
      </c>
      <c r="Z23" s="15">
        <f t="shared" si="23"/>
        <v>21.49</v>
      </c>
      <c r="AA23" s="16">
        <f t="shared" si="24"/>
        <v>33.989999999999995</v>
      </c>
      <c r="AB23" s="15">
        <f t="shared" si="25"/>
        <v>140.13</v>
      </c>
      <c r="AC23" s="15">
        <f>ROUND(140.19*C23,2)</f>
        <v>140.19</v>
      </c>
      <c r="AD23" s="15">
        <f t="shared" si="27"/>
        <v>223.87</v>
      </c>
      <c r="AE23" s="16">
        <f t="shared" si="28"/>
        <v>504.19</v>
      </c>
      <c r="AF23" s="28">
        <f t="shared" si="0"/>
        <v>1299.56</v>
      </c>
      <c r="AG23" s="15">
        <f t="shared" si="29"/>
        <v>1179.71</v>
      </c>
      <c r="AH23" s="15">
        <f t="shared" si="30"/>
        <v>1837.56</v>
      </c>
      <c r="AI23" s="15">
        <f t="shared" si="31"/>
        <v>1742.94</v>
      </c>
      <c r="AJ23" s="15">
        <f t="shared" si="32"/>
        <v>657.19</v>
      </c>
      <c r="AK23" s="15">
        <f t="shared" si="33"/>
        <v>5417.4</v>
      </c>
      <c r="AL23" s="15">
        <f t="shared" si="34"/>
        <v>67.06</v>
      </c>
      <c r="AM23" s="15">
        <f t="shared" si="35"/>
        <v>74.19</v>
      </c>
      <c r="AN23" s="15">
        <f t="shared" si="36"/>
        <v>74.25</v>
      </c>
      <c r="AO23" s="15">
        <f t="shared" si="37"/>
        <v>215.5</v>
      </c>
      <c r="AP23" s="15">
        <f t="shared" si="1"/>
        <v>59371.020000000004</v>
      </c>
      <c r="AQ23" s="7">
        <v>41</v>
      </c>
    </row>
    <row r="24" spans="1:43" ht="12.75">
      <c r="A24" s="24">
        <v>23</v>
      </c>
      <c r="B24" s="7" t="s">
        <v>23</v>
      </c>
      <c r="C24" s="27">
        <v>2</v>
      </c>
      <c r="D24" s="15">
        <f t="shared" si="2"/>
        <v>16249.94</v>
      </c>
      <c r="E24" s="15">
        <f t="shared" si="3"/>
        <v>16250</v>
      </c>
      <c r="F24" s="15">
        <f t="shared" si="4"/>
        <v>32499.940000000002</v>
      </c>
      <c r="G24" s="15">
        <f t="shared" si="4"/>
        <v>48749.94</v>
      </c>
      <c r="H24" s="15">
        <f t="shared" si="5"/>
        <v>37492.48</v>
      </c>
      <c r="I24" s="15">
        <f t="shared" si="6"/>
        <v>31080.5</v>
      </c>
      <c r="J24" s="15">
        <f t="shared" si="7"/>
        <v>68572.98000000001</v>
      </c>
      <c r="K24" s="15">
        <f t="shared" si="8"/>
        <v>1281.82</v>
      </c>
      <c r="L24" s="15">
        <f t="shared" si="9"/>
        <v>937.5</v>
      </c>
      <c r="M24" s="15">
        <f t="shared" si="10"/>
        <v>892.5</v>
      </c>
      <c r="N24" s="15">
        <f t="shared" si="11"/>
        <v>692.38</v>
      </c>
      <c r="O24" s="15">
        <f t="shared" si="12"/>
        <v>3804.2</v>
      </c>
      <c r="P24" s="15">
        <f t="shared" si="13"/>
        <v>162.58</v>
      </c>
      <c r="Q24" s="15">
        <f>ROUND(93.75*C24,2)</f>
        <v>187.5</v>
      </c>
      <c r="R24" s="15">
        <f t="shared" si="15"/>
        <v>252.26</v>
      </c>
      <c r="S24" s="15">
        <f t="shared" si="16"/>
        <v>21.38</v>
      </c>
      <c r="T24" s="15">
        <f t="shared" si="17"/>
        <v>623.72</v>
      </c>
      <c r="U24" s="15">
        <f t="shared" si="18"/>
        <v>212.66</v>
      </c>
      <c r="V24" s="15">
        <f t="shared" si="19"/>
        <v>312.5</v>
      </c>
      <c r="W24" s="15">
        <f t="shared" si="20"/>
        <v>373.88</v>
      </c>
      <c r="X24" s="15">
        <f t="shared" si="21"/>
        <v>899.04</v>
      </c>
      <c r="Y24" s="15">
        <f t="shared" si="22"/>
        <v>25</v>
      </c>
      <c r="Z24" s="15">
        <f t="shared" si="23"/>
        <v>42.98</v>
      </c>
      <c r="AA24" s="16">
        <f t="shared" si="24"/>
        <v>67.97999999999999</v>
      </c>
      <c r="AB24" s="15">
        <f t="shared" si="25"/>
        <v>280.26</v>
      </c>
      <c r="AC24" s="15">
        <f t="shared" si="26"/>
        <v>280.38</v>
      </c>
      <c r="AD24" s="15">
        <f t="shared" si="27"/>
        <v>447.74</v>
      </c>
      <c r="AE24" s="16">
        <f t="shared" si="28"/>
        <v>1008.38</v>
      </c>
      <c r="AF24" s="28">
        <f t="shared" si="0"/>
        <v>2599.12</v>
      </c>
      <c r="AG24" s="15">
        <f t="shared" si="29"/>
        <v>2359.42</v>
      </c>
      <c r="AH24" s="15">
        <f>ROUND(1837.56*C24,2)</f>
        <v>3675.12</v>
      </c>
      <c r="AI24" s="15">
        <f t="shared" si="31"/>
        <v>3485.88</v>
      </c>
      <c r="AJ24" s="15">
        <f t="shared" si="32"/>
        <v>1314.38</v>
      </c>
      <c r="AK24" s="15">
        <f t="shared" si="33"/>
        <v>10834.8</v>
      </c>
      <c r="AL24" s="15">
        <f t="shared" si="34"/>
        <v>134.12</v>
      </c>
      <c r="AM24" s="15">
        <f t="shared" si="35"/>
        <v>148.38</v>
      </c>
      <c r="AN24" s="15">
        <f t="shared" si="36"/>
        <v>148.5</v>
      </c>
      <c r="AO24" s="15">
        <f t="shared" si="37"/>
        <v>431</v>
      </c>
      <c r="AP24" s="15">
        <f t="shared" si="1"/>
        <v>118742.04000000001</v>
      </c>
      <c r="AQ24" s="7">
        <v>103</v>
      </c>
    </row>
    <row r="25" spans="1:43" ht="12.75">
      <c r="A25" s="24">
        <v>24</v>
      </c>
      <c r="B25" s="14" t="s">
        <v>58</v>
      </c>
      <c r="C25" s="27">
        <v>3</v>
      </c>
      <c r="D25" s="15">
        <f t="shared" si="2"/>
        <v>24374.91</v>
      </c>
      <c r="E25" s="15">
        <f t="shared" si="3"/>
        <v>24375</v>
      </c>
      <c r="F25" s="15">
        <f t="shared" si="4"/>
        <v>48749.91</v>
      </c>
      <c r="G25" s="15">
        <f t="shared" si="4"/>
        <v>73124.91</v>
      </c>
      <c r="H25" s="15">
        <f t="shared" si="5"/>
        <v>56238.72</v>
      </c>
      <c r="I25" s="15">
        <f t="shared" si="6"/>
        <v>46620.75</v>
      </c>
      <c r="J25" s="15">
        <f t="shared" si="7"/>
        <v>102859.47</v>
      </c>
      <c r="K25" s="15">
        <f t="shared" si="8"/>
        <v>1922.73</v>
      </c>
      <c r="L25" s="15">
        <f t="shared" si="9"/>
        <v>1406.25</v>
      </c>
      <c r="M25" s="15">
        <f t="shared" si="10"/>
        <v>1338.75</v>
      </c>
      <c r="N25" s="15">
        <f t="shared" si="11"/>
        <v>1038.57</v>
      </c>
      <c r="O25" s="15">
        <f t="shared" si="12"/>
        <v>5706.299999999999</v>
      </c>
      <c r="P25" s="15">
        <f t="shared" si="13"/>
        <v>243.87</v>
      </c>
      <c r="Q25" s="15">
        <f t="shared" si="14"/>
        <v>281.25</v>
      </c>
      <c r="R25" s="15">
        <f t="shared" si="15"/>
        <v>378.39</v>
      </c>
      <c r="S25" s="15">
        <f t="shared" si="16"/>
        <v>32.07</v>
      </c>
      <c r="T25" s="15">
        <f t="shared" si="17"/>
        <v>935.58</v>
      </c>
      <c r="U25" s="15">
        <f t="shared" si="18"/>
        <v>318.99</v>
      </c>
      <c r="V25" s="15">
        <f t="shared" si="19"/>
        <v>468.75</v>
      </c>
      <c r="W25" s="15">
        <f>ROUND(186.94*C25,2)</f>
        <v>560.82</v>
      </c>
      <c r="X25" s="15">
        <f t="shared" si="21"/>
        <v>1348.56</v>
      </c>
      <c r="Y25" s="15">
        <f t="shared" si="22"/>
        <v>37.5</v>
      </c>
      <c r="Z25" s="15">
        <f t="shared" si="23"/>
        <v>64.47</v>
      </c>
      <c r="AA25" s="16">
        <f t="shared" si="24"/>
        <v>101.97</v>
      </c>
      <c r="AB25" s="15">
        <f t="shared" si="25"/>
        <v>420.39</v>
      </c>
      <c r="AC25" s="15">
        <f t="shared" si="26"/>
        <v>420.57</v>
      </c>
      <c r="AD25" s="15">
        <f t="shared" si="27"/>
        <v>671.61</v>
      </c>
      <c r="AE25" s="16">
        <f t="shared" si="28"/>
        <v>1512.5700000000002</v>
      </c>
      <c r="AF25" s="28">
        <f t="shared" si="0"/>
        <v>3898.6800000000003</v>
      </c>
      <c r="AG25" s="15">
        <f t="shared" si="29"/>
        <v>3539.13</v>
      </c>
      <c r="AH25" s="15">
        <f t="shared" si="30"/>
        <v>5512.68</v>
      </c>
      <c r="AI25" s="15">
        <f t="shared" si="31"/>
        <v>5228.82</v>
      </c>
      <c r="AJ25" s="15">
        <f t="shared" si="32"/>
        <v>1971.57</v>
      </c>
      <c r="AK25" s="15">
        <f t="shared" si="33"/>
        <v>16252.2</v>
      </c>
      <c r="AL25" s="15">
        <f t="shared" si="34"/>
        <v>201.18</v>
      </c>
      <c r="AM25" s="15">
        <f t="shared" si="35"/>
        <v>222.57</v>
      </c>
      <c r="AN25" s="15">
        <f t="shared" si="36"/>
        <v>222.75</v>
      </c>
      <c r="AO25" s="15">
        <f t="shared" si="37"/>
        <v>646.5</v>
      </c>
      <c r="AP25" s="15">
        <f t="shared" si="1"/>
        <v>178113.06</v>
      </c>
      <c r="AQ25" s="7">
        <v>146</v>
      </c>
    </row>
    <row r="26" spans="1:43" ht="12.75">
      <c r="A26" s="24">
        <v>25</v>
      </c>
      <c r="B26" s="14" t="s">
        <v>64</v>
      </c>
      <c r="C26" s="27">
        <v>1</v>
      </c>
      <c r="D26" s="15">
        <f t="shared" si="2"/>
        <v>8124.97</v>
      </c>
      <c r="E26" s="15">
        <f t="shared" si="3"/>
        <v>8125</v>
      </c>
      <c r="F26" s="15">
        <f t="shared" si="4"/>
        <v>16249.970000000001</v>
      </c>
      <c r="G26" s="15">
        <f t="shared" si="4"/>
        <v>24374.97</v>
      </c>
      <c r="H26" s="15">
        <f t="shared" si="5"/>
        <v>18746.24</v>
      </c>
      <c r="I26" s="15">
        <f t="shared" si="6"/>
        <v>15540.25</v>
      </c>
      <c r="J26" s="15">
        <f t="shared" si="7"/>
        <v>34286.490000000005</v>
      </c>
      <c r="K26" s="15">
        <f t="shared" si="8"/>
        <v>640.91</v>
      </c>
      <c r="L26" s="15">
        <f t="shared" si="9"/>
        <v>468.75</v>
      </c>
      <c r="M26" s="15">
        <f t="shared" si="10"/>
        <v>446.25</v>
      </c>
      <c r="N26" s="15">
        <f t="shared" si="11"/>
        <v>346.19</v>
      </c>
      <c r="O26" s="15">
        <f t="shared" si="12"/>
        <v>1902.1</v>
      </c>
      <c r="P26" s="15">
        <f t="shared" si="13"/>
        <v>81.29</v>
      </c>
      <c r="Q26" s="15">
        <f t="shared" si="14"/>
        <v>93.75</v>
      </c>
      <c r="R26" s="15">
        <f t="shared" si="15"/>
        <v>126.13</v>
      </c>
      <c r="S26" s="15">
        <f t="shared" si="16"/>
        <v>10.69</v>
      </c>
      <c r="T26" s="15">
        <f t="shared" si="17"/>
        <v>311.86</v>
      </c>
      <c r="U26" s="15">
        <f t="shared" si="18"/>
        <v>106.33</v>
      </c>
      <c r="V26" s="15">
        <f t="shared" si="19"/>
        <v>156.25</v>
      </c>
      <c r="W26" s="15">
        <f t="shared" si="20"/>
        <v>186.94</v>
      </c>
      <c r="X26" s="15">
        <f t="shared" si="21"/>
        <v>449.52</v>
      </c>
      <c r="Y26" s="15">
        <f t="shared" si="22"/>
        <v>12.5</v>
      </c>
      <c r="Z26" s="15">
        <f t="shared" si="23"/>
        <v>21.49</v>
      </c>
      <c r="AA26" s="16">
        <f t="shared" si="24"/>
        <v>33.989999999999995</v>
      </c>
      <c r="AB26" s="15">
        <f t="shared" si="25"/>
        <v>140.13</v>
      </c>
      <c r="AC26" s="15">
        <f t="shared" si="26"/>
        <v>140.19</v>
      </c>
      <c r="AD26" s="15">
        <f t="shared" si="27"/>
        <v>223.87</v>
      </c>
      <c r="AE26" s="16">
        <f t="shared" si="28"/>
        <v>504.19</v>
      </c>
      <c r="AF26" s="28">
        <f t="shared" si="0"/>
        <v>1299.56</v>
      </c>
      <c r="AG26" s="15">
        <f t="shared" si="29"/>
        <v>1179.71</v>
      </c>
      <c r="AH26" s="15">
        <f t="shared" si="30"/>
        <v>1837.56</v>
      </c>
      <c r="AI26" s="15">
        <f t="shared" si="31"/>
        <v>1742.94</v>
      </c>
      <c r="AJ26" s="15">
        <f t="shared" si="32"/>
        <v>657.19</v>
      </c>
      <c r="AK26" s="15">
        <f t="shared" si="33"/>
        <v>5417.4</v>
      </c>
      <c r="AL26" s="15">
        <f t="shared" si="34"/>
        <v>67.06</v>
      </c>
      <c r="AM26" s="15">
        <f t="shared" si="35"/>
        <v>74.19</v>
      </c>
      <c r="AN26" s="15">
        <f>ROUND(74.25*C26,2)</f>
        <v>74.25</v>
      </c>
      <c r="AO26" s="15">
        <f t="shared" si="37"/>
        <v>215.5</v>
      </c>
      <c r="AP26" s="15">
        <f t="shared" si="1"/>
        <v>59371.020000000004</v>
      </c>
      <c r="AQ26" s="7">
        <v>166</v>
      </c>
    </row>
    <row r="27" spans="1:43" ht="12.75">
      <c r="A27" s="24">
        <v>26</v>
      </c>
      <c r="B27" s="7" t="s">
        <v>25</v>
      </c>
      <c r="C27" s="27">
        <v>1</v>
      </c>
      <c r="D27" s="15">
        <f t="shared" si="2"/>
        <v>8124.97</v>
      </c>
      <c r="E27" s="15">
        <f t="shared" si="3"/>
        <v>8125</v>
      </c>
      <c r="F27" s="15">
        <f t="shared" si="4"/>
        <v>16249.970000000001</v>
      </c>
      <c r="G27" s="15">
        <f t="shared" si="4"/>
        <v>24374.97</v>
      </c>
      <c r="H27" s="15">
        <f t="shared" si="5"/>
        <v>18746.24</v>
      </c>
      <c r="I27" s="15">
        <f t="shared" si="6"/>
        <v>15540.25</v>
      </c>
      <c r="J27" s="15">
        <f t="shared" si="7"/>
        <v>34286.490000000005</v>
      </c>
      <c r="K27" s="15">
        <f t="shared" si="8"/>
        <v>640.91</v>
      </c>
      <c r="L27" s="15">
        <f t="shared" si="9"/>
        <v>468.75</v>
      </c>
      <c r="M27" s="15">
        <f t="shared" si="10"/>
        <v>446.25</v>
      </c>
      <c r="N27" s="15">
        <f t="shared" si="11"/>
        <v>346.19</v>
      </c>
      <c r="O27" s="15">
        <f t="shared" si="12"/>
        <v>1902.1</v>
      </c>
      <c r="P27" s="15">
        <f t="shared" si="13"/>
        <v>81.29</v>
      </c>
      <c r="Q27" s="15">
        <f t="shared" si="14"/>
        <v>93.75</v>
      </c>
      <c r="R27" s="15">
        <f t="shared" si="15"/>
        <v>126.13</v>
      </c>
      <c r="S27" s="15">
        <f t="shared" si="16"/>
        <v>10.69</v>
      </c>
      <c r="T27" s="15">
        <f t="shared" si="17"/>
        <v>311.86</v>
      </c>
      <c r="U27" s="15">
        <f t="shared" si="18"/>
        <v>106.33</v>
      </c>
      <c r="V27" s="15">
        <f t="shared" si="19"/>
        <v>156.25</v>
      </c>
      <c r="W27" s="15">
        <f t="shared" si="20"/>
        <v>186.94</v>
      </c>
      <c r="X27" s="15">
        <f t="shared" si="21"/>
        <v>449.52</v>
      </c>
      <c r="Y27" s="15">
        <f>ROUND(12.5*C27,2)</f>
        <v>12.5</v>
      </c>
      <c r="Z27" s="15">
        <f t="shared" si="23"/>
        <v>21.49</v>
      </c>
      <c r="AA27" s="16">
        <f t="shared" si="24"/>
        <v>33.989999999999995</v>
      </c>
      <c r="AB27" s="15">
        <f t="shared" si="25"/>
        <v>140.13</v>
      </c>
      <c r="AC27" s="15">
        <f t="shared" si="26"/>
        <v>140.19</v>
      </c>
      <c r="AD27" s="15">
        <f t="shared" si="27"/>
        <v>223.87</v>
      </c>
      <c r="AE27" s="16">
        <f t="shared" si="28"/>
        <v>504.19</v>
      </c>
      <c r="AF27" s="28">
        <f t="shared" si="0"/>
        <v>1299.56</v>
      </c>
      <c r="AG27" s="15">
        <f t="shared" si="29"/>
        <v>1179.71</v>
      </c>
      <c r="AH27" s="15">
        <f t="shared" si="30"/>
        <v>1837.56</v>
      </c>
      <c r="AI27" s="15">
        <f t="shared" si="31"/>
        <v>1742.94</v>
      </c>
      <c r="AJ27" s="15">
        <f t="shared" si="32"/>
        <v>657.19</v>
      </c>
      <c r="AK27" s="15">
        <f t="shared" si="33"/>
        <v>5417.4</v>
      </c>
      <c r="AL27" s="15">
        <f t="shared" si="34"/>
        <v>67.06</v>
      </c>
      <c r="AM27" s="15">
        <f t="shared" si="35"/>
        <v>74.19</v>
      </c>
      <c r="AN27" s="15">
        <f t="shared" si="36"/>
        <v>74.25</v>
      </c>
      <c r="AO27" s="15">
        <f t="shared" si="37"/>
        <v>215.5</v>
      </c>
      <c r="AP27" s="15">
        <f t="shared" si="1"/>
        <v>59371.020000000004</v>
      </c>
      <c r="AQ27" s="7">
        <v>36</v>
      </c>
    </row>
    <row r="28" spans="1:43" ht="12.75">
      <c r="A28" s="24">
        <v>27</v>
      </c>
      <c r="B28" s="7" t="s">
        <v>26</v>
      </c>
      <c r="C28" s="27">
        <v>2</v>
      </c>
      <c r="D28" s="15">
        <f t="shared" si="2"/>
        <v>16249.94</v>
      </c>
      <c r="E28" s="15">
        <f t="shared" si="3"/>
        <v>16250</v>
      </c>
      <c r="F28" s="15">
        <f t="shared" si="4"/>
        <v>32499.940000000002</v>
      </c>
      <c r="G28" s="15">
        <f t="shared" si="4"/>
        <v>48749.94</v>
      </c>
      <c r="H28" s="15">
        <f t="shared" si="5"/>
        <v>37492.48</v>
      </c>
      <c r="I28" s="15">
        <f t="shared" si="6"/>
        <v>31080.5</v>
      </c>
      <c r="J28" s="15">
        <f t="shared" si="7"/>
        <v>68572.98000000001</v>
      </c>
      <c r="K28" s="15">
        <f t="shared" si="8"/>
        <v>1281.82</v>
      </c>
      <c r="L28" s="15">
        <f t="shared" si="9"/>
        <v>937.5</v>
      </c>
      <c r="M28" s="15">
        <f t="shared" si="10"/>
        <v>892.5</v>
      </c>
      <c r="N28" s="15">
        <f t="shared" si="11"/>
        <v>692.38</v>
      </c>
      <c r="O28" s="15">
        <f t="shared" si="12"/>
        <v>3804.2</v>
      </c>
      <c r="P28" s="15">
        <f t="shared" si="13"/>
        <v>162.58</v>
      </c>
      <c r="Q28" s="15">
        <f t="shared" si="14"/>
        <v>187.5</v>
      </c>
      <c r="R28" s="15">
        <f>ROUND(126.13*C28,2)</f>
        <v>252.26</v>
      </c>
      <c r="S28" s="15">
        <f t="shared" si="16"/>
        <v>21.38</v>
      </c>
      <c r="T28" s="15">
        <f t="shared" si="17"/>
        <v>623.72</v>
      </c>
      <c r="U28" s="15">
        <f>ROUND(106.33*C28,2)</f>
        <v>212.66</v>
      </c>
      <c r="V28" s="15">
        <f t="shared" si="19"/>
        <v>312.5</v>
      </c>
      <c r="W28" s="15">
        <f t="shared" si="20"/>
        <v>373.88</v>
      </c>
      <c r="X28" s="15">
        <f t="shared" si="21"/>
        <v>899.04</v>
      </c>
      <c r="Y28" s="15">
        <f t="shared" si="22"/>
        <v>25</v>
      </c>
      <c r="Z28" s="15">
        <f t="shared" si="23"/>
        <v>42.98</v>
      </c>
      <c r="AA28" s="16">
        <f t="shared" si="24"/>
        <v>67.97999999999999</v>
      </c>
      <c r="AB28" s="15">
        <f t="shared" si="25"/>
        <v>280.26</v>
      </c>
      <c r="AC28" s="15">
        <f t="shared" si="26"/>
        <v>280.38</v>
      </c>
      <c r="AD28" s="15">
        <f t="shared" si="27"/>
        <v>447.74</v>
      </c>
      <c r="AE28" s="16">
        <f t="shared" si="28"/>
        <v>1008.38</v>
      </c>
      <c r="AF28" s="28">
        <f t="shared" si="0"/>
        <v>2599.12</v>
      </c>
      <c r="AG28" s="15">
        <f t="shared" si="29"/>
        <v>2359.42</v>
      </c>
      <c r="AH28" s="15">
        <f t="shared" si="30"/>
        <v>3675.12</v>
      </c>
      <c r="AI28" s="15">
        <f>ROUND(1742.94*C28,2)</f>
        <v>3485.88</v>
      </c>
      <c r="AJ28" s="15">
        <f>ROUND(657.19*C28,2)</f>
        <v>1314.38</v>
      </c>
      <c r="AK28" s="15">
        <f t="shared" si="33"/>
        <v>10834.8</v>
      </c>
      <c r="AL28" s="15">
        <f t="shared" si="34"/>
        <v>134.12</v>
      </c>
      <c r="AM28" s="15">
        <f t="shared" si="35"/>
        <v>148.38</v>
      </c>
      <c r="AN28" s="15">
        <f t="shared" si="36"/>
        <v>148.5</v>
      </c>
      <c r="AO28" s="15">
        <f t="shared" si="37"/>
        <v>431</v>
      </c>
      <c r="AP28" s="15">
        <f t="shared" si="1"/>
        <v>118742.04000000001</v>
      </c>
      <c r="AQ28" s="7">
        <v>10</v>
      </c>
    </row>
    <row r="29" spans="1:43" ht="12.75">
      <c r="A29" s="24">
        <v>28</v>
      </c>
      <c r="B29" s="7" t="s">
        <v>27</v>
      </c>
      <c r="C29" s="27">
        <v>1</v>
      </c>
      <c r="D29" s="15">
        <f t="shared" si="2"/>
        <v>8124.97</v>
      </c>
      <c r="E29" s="15">
        <f t="shared" si="3"/>
        <v>8125</v>
      </c>
      <c r="F29" s="15">
        <f t="shared" si="4"/>
        <v>16249.970000000001</v>
      </c>
      <c r="G29" s="15">
        <f t="shared" si="4"/>
        <v>24374.97</v>
      </c>
      <c r="H29" s="15">
        <f t="shared" si="5"/>
        <v>18746.24</v>
      </c>
      <c r="I29" s="15">
        <f t="shared" si="6"/>
        <v>15540.25</v>
      </c>
      <c r="J29" s="15">
        <f t="shared" si="7"/>
        <v>34286.490000000005</v>
      </c>
      <c r="K29" s="15">
        <f t="shared" si="8"/>
        <v>640.91</v>
      </c>
      <c r="L29" s="15">
        <f t="shared" si="9"/>
        <v>468.75</v>
      </c>
      <c r="M29" s="15">
        <f>ROUND(446.25*C29,2)</f>
        <v>446.25</v>
      </c>
      <c r="N29" s="15">
        <f t="shared" si="11"/>
        <v>346.19</v>
      </c>
      <c r="O29" s="15">
        <f t="shared" si="12"/>
        <v>1902.1</v>
      </c>
      <c r="P29" s="15">
        <f t="shared" si="13"/>
        <v>81.29</v>
      </c>
      <c r="Q29" s="15">
        <f t="shared" si="14"/>
        <v>93.75</v>
      </c>
      <c r="R29" s="15">
        <f t="shared" si="15"/>
        <v>126.13</v>
      </c>
      <c r="S29" s="15">
        <f t="shared" si="16"/>
        <v>10.69</v>
      </c>
      <c r="T29" s="15">
        <f t="shared" si="17"/>
        <v>311.86</v>
      </c>
      <c r="U29" s="15">
        <f t="shared" si="18"/>
        <v>106.33</v>
      </c>
      <c r="V29" s="15">
        <f t="shared" si="19"/>
        <v>156.25</v>
      </c>
      <c r="W29" s="15">
        <f t="shared" si="20"/>
        <v>186.94</v>
      </c>
      <c r="X29" s="15">
        <f t="shared" si="21"/>
        <v>449.52</v>
      </c>
      <c r="Y29" s="15">
        <f t="shared" si="22"/>
        <v>12.5</v>
      </c>
      <c r="Z29" s="15">
        <f t="shared" si="23"/>
        <v>21.49</v>
      </c>
      <c r="AA29" s="16">
        <f t="shared" si="24"/>
        <v>33.989999999999995</v>
      </c>
      <c r="AB29" s="15">
        <f t="shared" si="25"/>
        <v>140.13</v>
      </c>
      <c r="AC29" s="15">
        <f t="shared" si="26"/>
        <v>140.19</v>
      </c>
      <c r="AD29" s="15">
        <f t="shared" si="27"/>
        <v>223.87</v>
      </c>
      <c r="AE29" s="16">
        <f t="shared" si="28"/>
        <v>504.19</v>
      </c>
      <c r="AF29" s="28">
        <f t="shared" si="0"/>
        <v>1299.56</v>
      </c>
      <c r="AG29" s="15">
        <f t="shared" si="29"/>
        <v>1179.71</v>
      </c>
      <c r="AH29" s="15">
        <f t="shared" si="30"/>
        <v>1837.56</v>
      </c>
      <c r="AI29" s="15">
        <f t="shared" si="31"/>
        <v>1742.94</v>
      </c>
      <c r="AJ29" s="15">
        <f t="shared" si="32"/>
        <v>657.19</v>
      </c>
      <c r="AK29" s="15">
        <f>AG29+AH29+AI29+AJ29</f>
        <v>5417.4</v>
      </c>
      <c r="AL29" s="15">
        <f t="shared" si="34"/>
        <v>67.06</v>
      </c>
      <c r="AM29" s="15">
        <f t="shared" si="35"/>
        <v>74.19</v>
      </c>
      <c r="AN29" s="15">
        <f t="shared" si="36"/>
        <v>74.25</v>
      </c>
      <c r="AO29" s="15">
        <f t="shared" si="37"/>
        <v>215.5</v>
      </c>
      <c r="AP29" s="15">
        <f t="shared" si="1"/>
        <v>59371.020000000004</v>
      </c>
      <c r="AQ29" s="7">
        <v>13</v>
      </c>
    </row>
    <row r="30" spans="1:43" ht="12.75">
      <c r="A30" s="24">
        <v>29</v>
      </c>
      <c r="B30" s="7" t="s">
        <v>4</v>
      </c>
      <c r="C30" s="27">
        <v>12</v>
      </c>
      <c r="D30" s="15">
        <f t="shared" si="2"/>
        <v>97499.64</v>
      </c>
      <c r="E30" s="15">
        <f t="shared" si="3"/>
        <v>97500</v>
      </c>
      <c r="F30" s="15">
        <f t="shared" si="4"/>
        <v>194999.64</v>
      </c>
      <c r="G30" s="15">
        <f t="shared" si="4"/>
        <v>292499.64</v>
      </c>
      <c r="H30" s="15">
        <f t="shared" si="5"/>
        <v>224954.88</v>
      </c>
      <c r="I30" s="15">
        <f t="shared" si="6"/>
        <v>186483</v>
      </c>
      <c r="J30" s="15">
        <f t="shared" si="7"/>
        <v>411437.88</v>
      </c>
      <c r="K30" s="15">
        <f t="shared" si="8"/>
        <v>7690.92</v>
      </c>
      <c r="L30" s="15">
        <f t="shared" si="9"/>
        <v>5625</v>
      </c>
      <c r="M30" s="15">
        <f t="shared" si="10"/>
        <v>5355</v>
      </c>
      <c r="N30" s="15">
        <f t="shared" si="11"/>
        <v>4154.28</v>
      </c>
      <c r="O30" s="15">
        <f t="shared" si="12"/>
        <v>22825.199999999997</v>
      </c>
      <c r="P30" s="15">
        <f t="shared" si="13"/>
        <v>975.48</v>
      </c>
      <c r="Q30" s="15">
        <f t="shared" si="14"/>
        <v>1125</v>
      </c>
      <c r="R30" s="15">
        <f t="shared" si="15"/>
        <v>1513.56</v>
      </c>
      <c r="S30" s="15">
        <f t="shared" si="16"/>
        <v>128.28</v>
      </c>
      <c r="T30" s="15">
        <f t="shared" si="17"/>
        <v>3742.32</v>
      </c>
      <c r="U30" s="15">
        <f t="shared" si="18"/>
        <v>1275.96</v>
      </c>
      <c r="V30" s="15">
        <f t="shared" si="19"/>
        <v>1875</v>
      </c>
      <c r="W30" s="15">
        <f t="shared" si="20"/>
        <v>2243.28</v>
      </c>
      <c r="X30" s="15">
        <f>U30+V30+W30</f>
        <v>5394.24</v>
      </c>
      <c r="Y30" s="15">
        <f t="shared" si="22"/>
        <v>150</v>
      </c>
      <c r="Z30" s="15">
        <f t="shared" si="23"/>
        <v>257.88</v>
      </c>
      <c r="AA30" s="16">
        <f t="shared" si="24"/>
        <v>407.88</v>
      </c>
      <c r="AB30" s="15">
        <f t="shared" si="25"/>
        <v>1681.56</v>
      </c>
      <c r="AC30" s="15">
        <f t="shared" si="26"/>
        <v>1682.28</v>
      </c>
      <c r="AD30" s="15">
        <f t="shared" si="27"/>
        <v>2686.44</v>
      </c>
      <c r="AE30" s="16">
        <f t="shared" si="28"/>
        <v>6050.280000000001</v>
      </c>
      <c r="AF30" s="28">
        <f t="shared" si="0"/>
        <v>15594.720000000001</v>
      </c>
      <c r="AG30" s="15">
        <f t="shared" si="29"/>
        <v>14156.52</v>
      </c>
      <c r="AH30" s="15">
        <f t="shared" si="30"/>
        <v>22050.72</v>
      </c>
      <c r="AI30" s="15">
        <f t="shared" si="31"/>
        <v>20915.28</v>
      </c>
      <c r="AJ30" s="15">
        <f t="shared" si="32"/>
        <v>7886.28</v>
      </c>
      <c r="AK30" s="15">
        <f t="shared" si="33"/>
        <v>65008.8</v>
      </c>
      <c r="AL30" s="15">
        <f t="shared" si="34"/>
        <v>804.72</v>
      </c>
      <c r="AM30" s="15">
        <f t="shared" si="35"/>
        <v>890.28</v>
      </c>
      <c r="AN30" s="15">
        <f t="shared" si="36"/>
        <v>891</v>
      </c>
      <c r="AO30" s="15">
        <f t="shared" si="37"/>
        <v>2586</v>
      </c>
      <c r="AP30" s="15">
        <f t="shared" si="1"/>
        <v>712452.24</v>
      </c>
      <c r="AQ30" s="7">
        <v>113</v>
      </c>
    </row>
    <row r="31" spans="1:43" ht="12.75">
      <c r="A31" s="24">
        <v>30</v>
      </c>
      <c r="B31" s="7" t="s">
        <v>28</v>
      </c>
      <c r="C31" s="27">
        <v>10</v>
      </c>
      <c r="D31" s="15">
        <f t="shared" si="2"/>
        <v>81249.7</v>
      </c>
      <c r="E31" s="15">
        <f t="shared" si="3"/>
        <v>81250</v>
      </c>
      <c r="F31" s="15">
        <f t="shared" si="4"/>
        <v>162499.7</v>
      </c>
      <c r="G31" s="15">
        <f t="shared" si="4"/>
        <v>243749.7</v>
      </c>
      <c r="H31" s="15">
        <f t="shared" si="5"/>
        <v>187462.4</v>
      </c>
      <c r="I31" s="15">
        <f t="shared" si="6"/>
        <v>155402.5</v>
      </c>
      <c r="J31" s="15">
        <f t="shared" si="7"/>
        <v>342864.9</v>
      </c>
      <c r="K31" s="15">
        <f t="shared" si="8"/>
        <v>6409.1</v>
      </c>
      <c r="L31" s="15">
        <f t="shared" si="9"/>
        <v>4687.5</v>
      </c>
      <c r="M31" s="15">
        <f t="shared" si="10"/>
        <v>4462.5</v>
      </c>
      <c r="N31" s="15">
        <f t="shared" si="11"/>
        <v>3461.9</v>
      </c>
      <c r="O31" s="15">
        <f t="shared" si="12"/>
        <v>19021</v>
      </c>
      <c r="P31" s="15">
        <f t="shared" si="13"/>
        <v>812.9</v>
      </c>
      <c r="Q31" s="15">
        <f t="shared" si="14"/>
        <v>937.5</v>
      </c>
      <c r="R31" s="15">
        <f t="shared" si="15"/>
        <v>1261.3</v>
      </c>
      <c r="S31" s="15">
        <f t="shared" si="16"/>
        <v>106.9</v>
      </c>
      <c r="T31" s="15">
        <f t="shared" si="17"/>
        <v>3118.6</v>
      </c>
      <c r="U31" s="15">
        <f t="shared" si="18"/>
        <v>1063.3</v>
      </c>
      <c r="V31" s="15">
        <f t="shared" si="19"/>
        <v>1562.5</v>
      </c>
      <c r="W31" s="15">
        <f t="shared" si="20"/>
        <v>1869.4</v>
      </c>
      <c r="X31" s="15">
        <f t="shared" si="21"/>
        <v>4495.200000000001</v>
      </c>
      <c r="Y31" s="15">
        <f t="shared" si="22"/>
        <v>125</v>
      </c>
      <c r="Z31" s="15">
        <f t="shared" si="23"/>
        <v>214.9</v>
      </c>
      <c r="AA31" s="16">
        <f t="shared" si="24"/>
        <v>339.9</v>
      </c>
      <c r="AB31" s="15">
        <f t="shared" si="25"/>
        <v>1401.3</v>
      </c>
      <c r="AC31" s="15">
        <f t="shared" si="26"/>
        <v>1401.9</v>
      </c>
      <c r="AD31" s="15">
        <f t="shared" si="27"/>
        <v>2238.7</v>
      </c>
      <c r="AE31" s="16">
        <f t="shared" si="28"/>
        <v>5041.9</v>
      </c>
      <c r="AF31" s="28">
        <f t="shared" si="0"/>
        <v>12995.599999999997</v>
      </c>
      <c r="AG31" s="15">
        <f t="shared" si="29"/>
        <v>11797.1</v>
      </c>
      <c r="AH31" s="15">
        <f t="shared" si="30"/>
        <v>18375.6</v>
      </c>
      <c r="AI31" s="15">
        <f t="shared" si="31"/>
        <v>17429.4</v>
      </c>
      <c r="AJ31" s="15">
        <f t="shared" si="32"/>
        <v>6571.9</v>
      </c>
      <c r="AK31" s="15">
        <f t="shared" si="33"/>
        <v>54174</v>
      </c>
      <c r="AL31" s="15">
        <f t="shared" si="34"/>
        <v>670.6</v>
      </c>
      <c r="AM31" s="15">
        <f t="shared" si="35"/>
        <v>741.9</v>
      </c>
      <c r="AN31" s="15">
        <f t="shared" si="36"/>
        <v>742.5</v>
      </c>
      <c r="AO31" s="15">
        <f t="shared" si="37"/>
        <v>2155</v>
      </c>
      <c r="AP31" s="15">
        <f t="shared" si="1"/>
        <v>593710.2</v>
      </c>
      <c r="AQ31" s="7">
        <v>44</v>
      </c>
    </row>
    <row r="32" spans="1:43" ht="12.75">
      <c r="A32" s="24">
        <v>31</v>
      </c>
      <c r="B32" s="7" t="s">
        <v>53</v>
      </c>
      <c r="C32" s="27">
        <v>3</v>
      </c>
      <c r="D32" s="15">
        <f t="shared" si="2"/>
        <v>24374.91</v>
      </c>
      <c r="E32" s="15">
        <f t="shared" si="3"/>
        <v>24375</v>
      </c>
      <c r="F32" s="15">
        <f t="shared" si="4"/>
        <v>48749.91</v>
      </c>
      <c r="G32" s="15">
        <f t="shared" si="4"/>
        <v>73124.91</v>
      </c>
      <c r="H32" s="15">
        <f t="shared" si="5"/>
        <v>56238.72</v>
      </c>
      <c r="I32" s="15">
        <f t="shared" si="6"/>
        <v>46620.75</v>
      </c>
      <c r="J32" s="15">
        <f t="shared" si="7"/>
        <v>102859.47</v>
      </c>
      <c r="K32" s="15">
        <f t="shared" si="8"/>
        <v>1922.73</v>
      </c>
      <c r="L32" s="15">
        <f t="shared" si="9"/>
        <v>1406.25</v>
      </c>
      <c r="M32" s="15">
        <f t="shared" si="10"/>
        <v>1338.75</v>
      </c>
      <c r="N32" s="15">
        <f>ROUND(346.19*C32,2)</f>
        <v>1038.57</v>
      </c>
      <c r="O32" s="15">
        <f t="shared" si="12"/>
        <v>5706.299999999999</v>
      </c>
      <c r="P32" s="15">
        <f t="shared" si="13"/>
        <v>243.87</v>
      </c>
      <c r="Q32" s="15">
        <f t="shared" si="14"/>
        <v>281.25</v>
      </c>
      <c r="R32" s="15">
        <f t="shared" si="15"/>
        <v>378.39</v>
      </c>
      <c r="S32" s="15">
        <f t="shared" si="16"/>
        <v>32.07</v>
      </c>
      <c r="T32" s="15">
        <f t="shared" si="17"/>
        <v>935.58</v>
      </c>
      <c r="U32" s="15">
        <f t="shared" si="18"/>
        <v>318.99</v>
      </c>
      <c r="V32" s="15">
        <f t="shared" si="19"/>
        <v>468.75</v>
      </c>
      <c r="W32" s="15">
        <f t="shared" si="20"/>
        <v>560.82</v>
      </c>
      <c r="X32" s="15">
        <f t="shared" si="21"/>
        <v>1348.56</v>
      </c>
      <c r="Y32" s="15">
        <f t="shared" si="22"/>
        <v>37.5</v>
      </c>
      <c r="Z32" s="15">
        <f>ROUND(21.49*C32,2)</f>
        <v>64.47</v>
      </c>
      <c r="AA32" s="16">
        <f t="shared" si="24"/>
        <v>101.97</v>
      </c>
      <c r="AB32" s="15">
        <f t="shared" si="25"/>
        <v>420.39</v>
      </c>
      <c r="AC32" s="15">
        <f t="shared" si="26"/>
        <v>420.57</v>
      </c>
      <c r="AD32" s="15">
        <f t="shared" si="27"/>
        <v>671.61</v>
      </c>
      <c r="AE32" s="16">
        <f>AB32+AC32+AD32</f>
        <v>1512.5700000000002</v>
      </c>
      <c r="AF32" s="28">
        <f t="shared" si="0"/>
        <v>3898.6800000000003</v>
      </c>
      <c r="AG32" s="15">
        <f t="shared" si="29"/>
        <v>3539.13</v>
      </c>
      <c r="AH32" s="15">
        <f t="shared" si="30"/>
        <v>5512.68</v>
      </c>
      <c r="AI32" s="15">
        <f t="shared" si="31"/>
        <v>5228.82</v>
      </c>
      <c r="AJ32" s="15">
        <f t="shared" si="32"/>
        <v>1971.57</v>
      </c>
      <c r="AK32" s="15">
        <f t="shared" si="33"/>
        <v>16252.2</v>
      </c>
      <c r="AL32" s="15">
        <f>ROUND(67.06*C32,2)</f>
        <v>201.18</v>
      </c>
      <c r="AM32" s="15">
        <f t="shared" si="35"/>
        <v>222.57</v>
      </c>
      <c r="AN32" s="15">
        <f t="shared" si="36"/>
        <v>222.75</v>
      </c>
      <c r="AO32" s="15">
        <f t="shared" si="37"/>
        <v>646.5</v>
      </c>
      <c r="AP32" s="15">
        <f t="shared" si="1"/>
        <v>178113.06</v>
      </c>
      <c r="AQ32" s="7">
        <v>155</v>
      </c>
    </row>
    <row r="33" spans="1:43" ht="12.75">
      <c r="A33" s="24">
        <v>32</v>
      </c>
      <c r="B33" s="7" t="s">
        <v>65</v>
      </c>
      <c r="C33" s="27">
        <v>1</v>
      </c>
      <c r="D33" s="15">
        <f t="shared" si="2"/>
        <v>8124.97</v>
      </c>
      <c r="E33" s="15">
        <f t="shared" si="3"/>
        <v>8125</v>
      </c>
      <c r="F33" s="15">
        <f t="shared" si="4"/>
        <v>16249.970000000001</v>
      </c>
      <c r="G33" s="15">
        <f t="shared" si="4"/>
        <v>24374.97</v>
      </c>
      <c r="H33" s="15">
        <f t="shared" si="5"/>
        <v>18746.24</v>
      </c>
      <c r="I33" s="15">
        <f t="shared" si="6"/>
        <v>15540.25</v>
      </c>
      <c r="J33" s="15">
        <f>H33+I33</f>
        <v>34286.490000000005</v>
      </c>
      <c r="K33" s="15">
        <f t="shared" si="8"/>
        <v>640.91</v>
      </c>
      <c r="L33" s="15">
        <f t="shared" si="9"/>
        <v>468.75</v>
      </c>
      <c r="M33" s="15">
        <f t="shared" si="10"/>
        <v>446.25</v>
      </c>
      <c r="N33" s="15">
        <f t="shared" si="11"/>
        <v>346.19</v>
      </c>
      <c r="O33" s="15">
        <f t="shared" si="12"/>
        <v>1902.1</v>
      </c>
      <c r="P33" s="15">
        <f t="shared" si="13"/>
        <v>81.29</v>
      </c>
      <c r="Q33" s="15">
        <f t="shared" si="14"/>
        <v>93.75</v>
      </c>
      <c r="R33" s="15">
        <f t="shared" si="15"/>
        <v>126.13</v>
      </c>
      <c r="S33" s="15">
        <f>ROUND(10.69*C33,2)</f>
        <v>10.69</v>
      </c>
      <c r="T33" s="15">
        <f t="shared" si="17"/>
        <v>311.86</v>
      </c>
      <c r="U33" s="15">
        <f t="shared" si="18"/>
        <v>106.33</v>
      </c>
      <c r="V33" s="15">
        <f t="shared" si="19"/>
        <v>156.25</v>
      </c>
      <c r="W33" s="15">
        <f t="shared" si="20"/>
        <v>186.94</v>
      </c>
      <c r="X33" s="15">
        <f t="shared" si="21"/>
        <v>449.52</v>
      </c>
      <c r="Y33" s="15">
        <f t="shared" si="22"/>
        <v>12.5</v>
      </c>
      <c r="Z33" s="15">
        <f t="shared" si="23"/>
        <v>21.49</v>
      </c>
      <c r="AA33" s="16">
        <f t="shared" si="24"/>
        <v>33.989999999999995</v>
      </c>
      <c r="AB33" s="15">
        <f t="shared" si="25"/>
        <v>140.13</v>
      </c>
      <c r="AC33" s="15">
        <f t="shared" si="26"/>
        <v>140.19</v>
      </c>
      <c r="AD33" s="15">
        <f t="shared" si="27"/>
        <v>223.87</v>
      </c>
      <c r="AE33" s="16">
        <f t="shared" si="28"/>
        <v>504.19</v>
      </c>
      <c r="AF33" s="28">
        <f t="shared" si="0"/>
        <v>1299.56</v>
      </c>
      <c r="AG33" s="15">
        <f t="shared" si="29"/>
        <v>1179.71</v>
      </c>
      <c r="AH33" s="15">
        <f t="shared" si="30"/>
        <v>1837.56</v>
      </c>
      <c r="AI33" s="15">
        <f t="shared" si="31"/>
        <v>1742.94</v>
      </c>
      <c r="AJ33" s="15">
        <f t="shared" si="32"/>
        <v>657.19</v>
      </c>
      <c r="AK33" s="15">
        <f t="shared" si="33"/>
        <v>5417.4</v>
      </c>
      <c r="AL33" s="15">
        <f t="shared" si="34"/>
        <v>67.06</v>
      </c>
      <c r="AM33" s="15">
        <f t="shared" si="35"/>
        <v>74.19</v>
      </c>
      <c r="AN33" s="15">
        <f t="shared" si="36"/>
        <v>74.25</v>
      </c>
      <c r="AO33" s="15">
        <f t="shared" si="37"/>
        <v>215.5</v>
      </c>
      <c r="AP33" s="15">
        <f t="shared" si="1"/>
        <v>59371.020000000004</v>
      </c>
      <c r="AQ33" s="7">
        <v>167</v>
      </c>
    </row>
    <row r="34" spans="1:43" ht="12.75">
      <c r="A34" s="24">
        <v>33</v>
      </c>
      <c r="B34" s="7" t="s">
        <v>29</v>
      </c>
      <c r="C34" s="27">
        <v>1</v>
      </c>
      <c r="D34" s="15">
        <f t="shared" si="2"/>
        <v>8124.97</v>
      </c>
      <c r="E34" s="15">
        <f t="shared" si="3"/>
        <v>8125</v>
      </c>
      <c r="F34" s="15">
        <f t="shared" si="4"/>
        <v>16249.970000000001</v>
      </c>
      <c r="G34" s="15">
        <f t="shared" si="4"/>
        <v>24374.97</v>
      </c>
      <c r="H34" s="15">
        <f t="shared" si="5"/>
        <v>18746.24</v>
      </c>
      <c r="I34" s="15">
        <f t="shared" si="6"/>
        <v>15540.25</v>
      </c>
      <c r="J34" s="15">
        <f t="shared" si="7"/>
        <v>34286.490000000005</v>
      </c>
      <c r="K34" s="15">
        <f t="shared" si="8"/>
        <v>640.91</v>
      </c>
      <c r="L34" s="15">
        <f t="shared" si="9"/>
        <v>468.75</v>
      </c>
      <c r="M34" s="15">
        <f t="shared" si="10"/>
        <v>446.25</v>
      </c>
      <c r="N34" s="15">
        <f t="shared" si="11"/>
        <v>346.19</v>
      </c>
      <c r="O34" s="15">
        <f t="shared" si="12"/>
        <v>1902.1</v>
      </c>
      <c r="P34" s="15">
        <f>ROUND(81.29*C34,2)</f>
        <v>81.29</v>
      </c>
      <c r="Q34" s="15">
        <f t="shared" si="14"/>
        <v>93.75</v>
      </c>
      <c r="R34" s="15">
        <f t="shared" si="15"/>
        <v>126.13</v>
      </c>
      <c r="S34" s="15">
        <f t="shared" si="16"/>
        <v>10.69</v>
      </c>
      <c r="T34" s="15">
        <f t="shared" si="17"/>
        <v>311.86</v>
      </c>
      <c r="U34" s="15">
        <f t="shared" si="18"/>
        <v>106.33</v>
      </c>
      <c r="V34" s="15">
        <f t="shared" si="19"/>
        <v>156.25</v>
      </c>
      <c r="W34" s="15">
        <f t="shared" si="20"/>
        <v>186.94</v>
      </c>
      <c r="X34" s="15">
        <f t="shared" si="21"/>
        <v>449.52</v>
      </c>
      <c r="Y34" s="15">
        <f t="shared" si="22"/>
        <v>12.5</v>
      </c>
      <c r="Z34" s="15">
        <f t="shared" si="23"/>
        <v>21.49</v>
      </c>
      <c r="AA34" s="16">
        <f t="shared" si="24"/>
        <v>33.989999999999995</v>
      </c>
      <c r="AB34" s="15">
        <f t="shared" si="25"/>
        <v>140.13</v>
      </c>
      <c r="AC34" s="15">
        <f t="shared" si="26"/>
        <v>140.19</v>
      </c>
      <c r="AD34" s="15">
        <f t="shared" si="27"/>
        <v>223.87</v>
      </c>
      <c r="AE34" s="16">
        <f t="shared" si="28"/>
        <v>504.19</v>
      </c>
      <c r="AF34" s="28">
        <f aca="true" t="shared" si="38" ref="AF34:AF67">AD34+AC34+AB34+Z34+Y34+W34+V34+U34+S34+R34+Q34+P34</f>
        <v>1299.56</v>
      </c>
      <c r="AG34" s="15">
        <f>ROUND(1179.71*C34,2)</f>
        <v>1179.71</v>
      </c>
      <c r="AH34" s="15">
        <f t="shared" si="30"/>
        <v>1837.56</v>
      </c>
      <c r="AI34" s="15">
        <f t="shared" si="31"/>
        <v>1742.94</v>
      </c>
      <c r="AJ34" s="15">
        <f t="shared" si="32"/>
        <v>657.19</v>
      </c>
      <c r="AK34" s="15">
        <f t="shared" si="33"/>
        <v>5417.4</v>
      </c>
      <c r="AL34" s="15">
        <f t="shared" si="34"/>
        <v>67.06</v>
      </c>
      <c r="AM34" s="15">
        <f t="shared" si="35"/>
        <v>74.19</v>
      </c>
      <c r="AN34" s="15">
        <f t="shared" si="36"/>
        <v>74.25</v>
      </c>
      <c r="AO34" s="15">
        <f t="shared" si="37"/>
        <v>215.5</v>
      </c>
      <c r="AP34" s="15">
        <f aca="true" t="shared" si="39" ref="AP34:AP67">AN34+AM34+AL34+AJ34+AI34+AH34+AG34+AF34+N34+M34+L34+K34+I34+H34+E34+D34</f>
        <v>59371.020000000004</v>
      </c>
      <c r="AQ34" s="7">
        <v>64</v>
      </c>
    </row>
    <row r="35" spans="1:43" ht="12.75">
      <c r="A35" s="24">
        <v>34</v>
      </c>
      <c r="B35" s="7" t="s">
        <v>30</v>
      </c>
      <c r="C35" s="27">
        <v>1</v>
      </c>
      <c r="D35" s="15">
        <f t="shared" si="2"/>
        <v>8124.97</v>
      </c>
      <c r="E35" s="15">
        <f t="shared" si="3"/>
        <v>8125</v>
      </c>
      <c r="F35" s="15">
        <f t="shared" si="4"/>
        <v>16249.970000000001</v>
      </c>
      <c r="G35" s="15">
        <f t="shared" si="4"/>
        <v>24374.97</v>
      </c>
      <c r="H35" s="15">
        <f t="shared" si="5"/>
        <v>18746.24</v>
      </c>
      <c r="I35" s="15">
        <f t="shared" si="6"/>
        <v>15540.25</v>
      </c>
      <c r="J35" s="15">
        <f t="shared" si="7"/>
        <v>34286.490000000005</v>
      </c>
      <c r="K35" s="15">
        <f t="shared" si="8"/>
        <v>640.91</v>
      </c>
      <c r="L35" s="15">
        <f t="shared" si="9"/>
        <v>468.75</v>
      </c>
      <c r="M35" s="15">
        <f t="shared" si="10"/>
        <v>446.25</v>
      </c>
      <c r="N35" s="15">
        <f t="shared" si="11"/>
        <v>346.19</v>
      </c>
      <c r="O35" s="15">
        <f t="shared" si="12"/>
        <v>1902.1</v>
      </c>
      <c r="P35" s="15">
        <f t="shared" si="13"/>
        <v>81.29</v>
      </c>
      <c r="Q35" s="15">
        <f t="shared" si="14"/>
        <v>93.75</v>
      </c>
      <c r="R35" s="15">
        <f t="shared" si="15"/>
        <v>126.13</v>
      </c>
      <c r="S35" s="15">
        <f t="shared" si="16"/>
        <v>10.69</v>
      </c>
      <c r="T35" s="15">
        <f t="shared" si="17"/>
        <v>311.86</v>
      </c>
      <c r="U35" s="15">
        <f t="shared" si="18"/>
        <v>106.33</v>
      </c>
      <c r="V35" s="15">
        <f t="shared" si="19"/>
        <v>156.25</v>
      </c>
      <c r="W35" s="15">
        <f t="shared" si="20"/>
        <v>186.94</v>
      </c>
      <c r="X35" s="15">
        <f t="shared" si="21"/>
        <v>449.52</v>
      </c>
      <c r="Y35" s="15">
        <f t="shared" si="22"/>
        <v>12.5</v>
      </c>
      <c r="Z35" s="15">
        <f t="shared" si="23"/>
        <v>21.49</v>
      </c>
      <c r="AA35" s="16">
        <f t="shared" si="24"/>
        <v>33.989999999999995</v>
      </c>
      <c r="AB35" s="15">
        <f t="shared" si="25"/>
        <v>140.13</v>
      </c>
      <c r="AC35" s="15">
        <f t="shared" si="26"/>
        <v>140.19</v>
      </c>
      <c r="AD35" s="15">
        <f t="shared" si="27"/>
        <v>223.87</v>
      </c>
      <c r="AE35" s="16">
        <f t="shared" si="28"/>
        <v>504.19</v>
      </c>
      <c r="AF35" s="28">
        <f t="shared" si="38"/>
        <v>1299.56</v>
      </c>
      <c r="AG35" s="15">
        <f t="shared" si="29"/>
        <v>1179.71</v>
      </c>
      <c r="AH35" s="15">
        <f t="shared" si="30"/>
        <v>1837.56</v>
      </c>
      <c r="AI35" s="15">
        <f t="shared" si="31"/>
        <v>1742.94</v>
      </c>
      <c r="AJ35" s="15">
        <f t="shared" si="32"/>
        <v>657.19</v>
      </c>
      <c r="AK35" s="15">
        <f t="shared" si="33"/>
        <v>5417.4</v>
      </c>
      <c r="AL35" s="15">
        <f t="shared" si="34"/>
        <v>67.06</v>
      </c>
      <c r="AM35" s="15">
        <f>ROUND(74.19*C35,2)</f>
        <v>74.19</v>
      </c>
      <c r="AN35" s="15">
        <f t="shared" si="36"/>
        <v>74.25</v>
      </c>
      <c r="AO35" s="15">
        <f t="shared" si="37"/>
        <v>215.5</v>
      </c>
      <c r="AP35" s="15">
        <f t="shared" si="39"/>
        <v>59371.020000000004</v>
      </c>
      <c r="AQ35" s="7">
        <v>92</v>
      </c>
    </row>
    <row r="36" spans="1:43" ht="12.75">
      <c r="A36" s="24">
        <v>35</v>
      </c>
      <c r="B36" s="7" t="s">
        <v>59</v>
      </c>
      <c r="C36" s="27">
        <v>3</v>
      </c>
      <c r="D36" s="15">
        <f t="shared" si="2"/>
        <v>24374.91</v>
      </c>
      <c r="E36" s="15">
        <f t="shared" si="3"/>
        <v>24375</v>
      </c>
      <c r="F36" s="15">
        <f t="shared" si="4"/>
        <v>48749.91</v>
      </c>
      <c r="G36" s="15">
        <f t="shared" si="4"/>
        <v>73124.91</v>
      </c>
      <c r="H36" s="15">
        <f t="shared" si="5"/>
        <v>56238.72</v>
      </c>
      <c r="I36" s="15">
        <f t="shared" si="6"/>
        <v>46620.75</v>
      </c>
      <c r="J36" s="15">
        <f t="shared" si="7"/>
        <v>102859.47</v>
      </c>
      <c r="K36" s="15">
        <f t="shared" si="8"/>
        <v>1922.73</v>
      </c>
      <c r="L36" s="15">
        <f t="shared" si="9"/>
        <v>1406.25</v>
      </c>
      <c r="M36" s="15">
        <f t="shared" si="10"/>
        <v>1338.75</v>
      </c>
      <c r="N36" s="15">
        <f t="shared" si="11"/>
        <v>1038.57</v>
      </c>
      <c r="O36" s="15">
        <f>K36+L36+M36+N36</f>
        <v>5706.299999999999</v>
      </c>
      <c r="P36" s="15">
        <f t="shared" si="13"/>
        <v>243.87</v>
      </c>
      <c r="Q36" s="15">
        <f t="shared" si="14"/>
        <v>281.25</v>
      </c>
      <c r="R36" s="15">
        <f t="shared" si="15"/>
        <v>378.39</v>
      </c>
      <c r="S36" s="15">
        <f t="shared" si="16"/>
        <v>32.07</v>
      </c>
      <c r="T36" s="15">
        <f t="shared" si="17"/>
        <v>935.58</v>
      </c>
      <c r="U36" s="15">
        <f t="shared" si="18"/>
        <v>318.99</v>
      </c>
      <c r="V36" s="15">
        <f t="shared" si="19"/>
        <v>468.75</v>
      </c>
      <c r="W36" s="15">
        <f t="shared" si="20"/>
        <v>560.82</v>
      </c>
      <c r="X36" s="15">
        <f t="shared" si="21"/>
        <v>1348.56</v>
      </c>
      <c r="Y36" s="15">
        <f t="shared" si="22"/>
        <v>37.5</v>
      </c>
      <c r="Z36" s="15">
        <f t="shared" si="23"/>
        <v>64.47</v>
      </c>
      <c r="AA36" s="16">
        <f t="shared" si="24"/>
        <v>101.97</v>
      </c>
      <c r="AB36" s="15">
        <f t="shared" si="25"/>
        <v>420.39</v>
      </c>
      <c r="AC36" s="15">
        <f t="shared" si="26"/>
        <v>420.57</v>
      </c>
      <c r="AD36" s="15">
        <f t="shared" si="27"/>
        <v>671.61</v>
      </c>
      <c r="AE36" s="16">
        <f t="shared" si="28"/>
        <v>1512.5700000000002</v>
      </c>
      <c r="AF36" s="28">
        <f t="shared" si="38"/>
        <v>3898.6800000000003</v>
      </c>
      <c r="AG36" s="15">
        <f t="shared" si="29"/>
        <v>3539.13</v>
      </c>
      <c r="AH36" s="15">
        <f t="shared" si="30"/>
        <v>5512.68</v>
      </c>
      <c r="AI36" s="15">
        <f t="shared" si="31"/>
        <v>5228.82</v>
      </c>
      <c r="AJ36" s="15">
        <f t="shared" si="32"/>
        <v>1971.57</v>
      </c>
      <c r="AK36" s="15">
        <f t="shared" si="33"/>
        <v>16252.2</v>
      </c>
      <c r="AL36" s="15">
        <f t="shared" si="34"/>
        <v>201.18</v>
      </c>
      <c r="AM36" s="15">
        <f t="shared" si="35"/>
        <v>222.57</v>
      </c>
      <c r="AN36" s="15">
        <f t="shared" si="36"/>
        <v>222.75</v>
      </c>
      <c r="AO36" s="15">
        <f t="shared" si="37"/>
        <v>646.5</v>
      </c>
      <c r="AP36" s="15">
        <f t="shared" si="39"/>
        <v>178113.06</v>
      </c>
      <c r="AQ36" s="7">
        <v>150</v>
      </c>
    </row>
    <row r="37" spans="1:43" ht="12.75">
      <c r="A37" s="24">
        <v>36</v>
      </c>
      <c r="B37" s="7" t="s">
        <v>31</v>
      </c>
      <c r="C37" s="27">
        <v>1</v>
      </c>
      <c r="D37" s="15">
        <f t="shared" si="2"/>
        <v>8124.97</v>
      </c>
      <c r="E37" s="15">
        <f t="shared" si="3"/>
        <v>8125</v>
      </c>
      <c r="F37" s="15">
        <f t="shared" si="4"/>
        <v>16249.970000000001</v>
      </c>
      <c r="G37" s="15">
        <f t="shared" si="4"/>
        <v>24374.97</v>
      </c>
      <c r="H37" s="15">
        <f t="shared" si="5"/>
        <v>18746.24</v>
      </c>
      <c r="I37" s="15">
        <f t="shared" si="6"/>
        <v>15540.25</v>
      </c>
      <c r="J37" s="15">
        <f t="shared" si="7"/>
        <v>34286.490000000005</v>
      </c>
      <c r="K37" s="15">
        <f>ROUND(640.91*C37,2)</f>
        <v>640.91</v>
      </c>
      <c r="L37" s="15">
        <f t="shared" si="9"/>
        <v>468.75</v>
      </c>
      <c r="M37" s="15">
        <f t="shared" si="10"/>
        <v>446.25</v>
      </c>
      <c r="N37" s="15">
        <f t="shared" si="11"/>
        <v>346.19</v>
      </c>
      <c r="O37" s="15">
        <f t="shared" si="12"/>
        <v>1902.1</v>
      </c>
      <c r="P37" s="15">
        <f t="shared" si="13"/>
        <v>81.29</v>
      </c>
      <c r="Q37" s="15">
        <f t="shared" si="14"/>
        <v>93.75</v>
      </c>
      <c r="R37" s="15">
        <f t="shared" si="15"/>
        <v>126.13</v>
      </c>
      <c r="S37" s="15">
        <f t="shared" si="16"/>
        <v>10.69</v>
      </c>
      <c r="T37" s="15">
        <f t="shared" si="17"/>
        <v>311.86</v>
      </c>
      <c r="U37" s="15">
        <f t="shared" si="18"/>
        <v>106.33</v>
      </c>
      <c r="V37" s="15">
        <f t="shared" si="19"/>
        <v>156.25</v>
      </c>
      <c r="W37" s="15">
        <f t="shared" si="20"/>
        <v>186.94</v>
      </c>
      <c r="X37" s="15">
        <f t="shared" si="21"/>
        <v>449.52</v>
      </c>
      <c r="Y37" s="15">
        <f t="shared" si="22"/>
        <v>12.5</v>
      </c>
      <c r="Z37" s="15">
        <f t="shared" si="23"/>
        <v>21.49</v>
      </c>
      <c r="AA37" s="16">
        <f t="shared" si="24"/>
        <v>33.989999999999995</v>
      </c>
      <c r="AB37" s="15">
        <f t="shared" si="25"/>
        <v>140.13</v>
      </c>
      <c r="AC37" s="15">
        <f t="shared" si="26"/>
        <v>140.19</v>
      </c>
      <c r="AD37" s="15">
        <f t="shared" si="27"/>
        <v>223.87</v>
      </c>
      <c r="AE37" s="16">
        <f t="shared" si="28"/>
        <v>504.19</v>
      </c>
      <c r="AF37" s="28">
        <f t="shared" si="38"/>
        <v>1299.56</v>
      </c>
      <c r="AG37" s="15">
        <f t="shared" si="29"/>
        <v>1179.71</v>
      </c>
      <c r="AH37" s="15">
        <f t="shared" si="30"/>
        <v>1837.56</v>
      </c>
      <c r="AI37" s="15">
        <f t="shared" si="31"/>
        <v>1742.94</v>
      </c>
      <c r="AJ37" s="15">
        <f t="shared" si="32"/>
        <v>657.19</v>
      </c>
      <c r="AK37" s="15">
        <f t="shared" si="33"/>
        <v>5417.4</v>
      </c>
      <c r="AL37" s="15">
        <f t="shared" si="34"/>
        <v>67.06</v>
      </c>
      <c r="AM37" s="15">
        <f t="shared" si="35"/>
        <v>74.19</v>
      </c>
      <c r="AN37" s="15">
        <f t="shared" si="36"/>
        <v>74.25</v>
      </c>
      <c r="AO37" s="15">
        <f t="shared" si="37"/>
        <v>215.5</v>
      </c>
      <c r="AP37" s="15">
        <f t="shared" si="39"/>
        <v>59371.020000000004</v>
      </c>
      <c r="AQ37" s="7">
        <v>63</v>
      </c>
    </row>
    <row r="38" spans="1:43" ht="12.75">
      <c r="A38" s="24">
        <v>37</v>
      </c>
      <c r="B38" s="7" t="s">
        <v>32</v>
      </c>
      <c r="C38" s="27">
        <v>2</v>
      </c>
      <c r="D38" s="15">
        <f>ROUND(8124.97*C38,2)</f>
        <v>16249.94</v>
      </c>
      <c r="E38" s="15">
        <f t="shared" si="3"/>
        <v>16250</v>
      </c>
      <c r="F38" s="15">
        <f t="shared" si="4"/>
        <v>32499.940000000002</v>
      </c>
      <c r="G38" s="15">
        <f t="shared" si="4"/>
        <v>48749.94</v>
      </c>
      <c r="H38" s="15">
        <f t="shared" si="5"/>
        <v>37492.48</v>
      </c>
      <c r="I38" s="15">
        <f>ROUND(15540.25*C38,2)</f>
        <v>31080.5</v>
      </c>
      <c r="J38" s="15">
        <f t="shared" si="7"/>
        <v>68572.98000000001</v>
      </c>
      <c r="K38" s="15">
        <f t="shared" si="8"/>
        <v>1281.82</v>
      </c>
      <c r="L38" s="15">
        <f t="shared" si="9"/>
        <v>937.5</v>
      </c>
      <c r="M38" s="15">
        <f t="shared" si="10"/>
        <v>892.5</v>
      </c>
      <c r="N38" s="15">
        <f t="shared" si="11"/>
        <v>692.38</v>
      </c>
      <c r="O38" s="15">
        <f t="shared" si="12"/>
        <v>3804.2</v>
      </c>
      <c r="P38" s="15">
        <f t="shared" si="13"/>
        <v>162.58</v>
      </c>
      <c r="Q38" s="15">
        <f t="shared" si="14"/>
        <v>187.5</v>
      </c>
      <c r="R38" s="15">
        <f t="shared" si="15"/>
        <v>252.26</v>
      </c>
      <c r="S38" s="15">
        <f t="shared" si="16"/>
        <v>21.38</v>
      </c>
      <c r="T38" s="15">
        <f>P38+Q38+R38+S38</f>
        <v>623.72</v>
      </c>
      <c r="U38" s="15">
        <f t="shared" si="18"/>
        <v>212.66</v>
      </c>
      <c r="V38" s="15">
        <f t="shared" si="19"/>
        <v>312.5</v>
      </c>
      <c r="W38" s="15">
        <f t="shared" si="20"/>
        <v>373.88</v>
      </c>
      <c r="X38" s="15">
        <f t="shared" si="21"/>
        <v>899.04</v>
      </c>
      <c r="Y38" s="15">
        <f t="shared" si="22"/>
        <v>25</v>
      </c>
      <c r="Z38" s="15">
        <f t="shared" si="23"/>
        <v>42.98</v>
      </c>
      <c r="AA38" s="16">
        <f>Y38+Z38</f>
        <v>67.97999999999999</v>
      </c>
      <c r="AB38" s="15">
        <f t="shared" si="25"/>
        <v>280.26</v>
      </c>
      <c r="AC38" s="15">
        <f t="shared" si="26"/>
        <v>280.38</v>
      </c>
      <c r="AD38" s="15">
        <f t="shared" si="27"/>
        <v>447.74</v>
      </c>
      <c r="AE38" s="16">
        <f t="shared" si="28"/>
        <v>1008.38</v>
      </c>
      <c r="AF38" s="28">
        <f t="shared" si="38"/>
        <v>2599.12</v>
      </c>
      <c r="AG38" s="15">
        <f t="shared" si="29"/>
        <v>2359.42</v>
      </c>
      <c r="AH38" s="15">
        <f t="shared" si="30"/>
        <v>3675.12</v>
      </c>
      <c r="AI38" s="15">
        <f t="shared" si="31"/>
        <v>3485.88</v>
      </c>
      <c r="AJ38" s="15">
        <f t="shared" si="32"/>
        <v>1314.38</v>
      </c>
      <c r="AK38" s="15">
        <f t="shared" si="33"/>
        <v>10834.8</v>
      </c>
      <c r="AL38" s="15">
        <f t="shared" si="34"/>
        <v>134.12</v>
      </c>
      <c r="AM38" s="15">
        <f t="shared" si="35"/>
        <v>148.38</v>
      </c>
      <c r="AN38" s="15">
        <f t="shared" si="36"/>
        <v>148.5</v>
      </c>
      <c r="AO38" s="15">
        <f>AL38+AM38+AN38</f>
        <v>431</v>
      </c>
      <c r="AP38" s="15">
        <f t="shared" si="39"/>
        <v>118742.04000000001</v>
      </c>
      <c r="AQ38" s="7">
        <v>68</v>
      </c>
    </row>
    <row r="39" spans="1:43" ht="12.75">
      <c r="A39" s="24">
        <v>38</v>
      </c>
      <c r="B39" s="7" t="s">
        <v>60</v>
      </c>
      <c r="C39" s="27">
        <v>2</v>
      </c>
      <c r="D39" s="15">
        <f t="shared" si="2"/>
        <v>16249.94</v>
      </c>
      <c r="E39" s="15">
        <f t="shared" si="3"/>
        <v>16250</v>
      </c>
      <c r="F39" s="15">
        <f t="shared" si="4"/>
        <v>32499.940000000002</v>
      </c>
      <c r="G39" s="15">
        <f t="shared" si="4"/>
        <v>48749.94</v>
      </c>
      <c r="H39" s="15">
        <f t="shared" si="5"/>
        <v>37492.48</v>
      </c>
      <c r="I39" s="15">
        <f t="shared" si="6"/>
        <v>31080.5</v>
      </c>
      <c r="J39" s="15">
        <f t="shared" si="7"/>
        <v>68572.98000000001</v>
      </c>
      <c r="K39" s="15">
        <f t="shared" si="8"/>
        <v>1281.82</v>
      </c>
      <c r="L39" s="15">
        <f t="shared" si="9"/>
        <v>937.5</v>
      </c>
      <c r="M39" s="15">
        <f t="shared" si="10"/>
        <v>892.5</v>
      </c>
      <c r="N39" s="15">
        <f t="shared" si="11"/>
        <v>692.38</v>
      </c>
      <c r="O39" s="15">
        <f t="shared" si="12"/>
        <v>3804.2</v>
      </c>
      <c r="P39" s="15">
        <f t="shared" si="13"/>
        <v>162.58</v>
      </c>
      <c r="Q39" s="15">
        <f t="shared" si="14"/>
        <v>187.5</v>
      </c>
      <c r="R39" s="15">
        <f t="shared" si="15"/>
        <v>252.26</v>
      </c>
      <c r="S39" s="15">
        <f t="shared" si="16"/>
        <v>21.38</v>
      </c>
      <c r="T39" s="15">
        <f t="shared" si="17"/>
        <v>623.72</v>
      </c>
      <c r="U39" s="15">
        <f t="shared" si="18"/>
        <v>212.66</v>
      </c>
      <c r="V39" s="15">
        <f t="shared" si="19"/>
        <v>312.5</v>
      </c>
      <c r="W39" s="15">
        <f t="shared" si="20"/>
        <v>373.88</v>
      </c>
      <c r="X39" s="15">
        <f t="shared" si="21"/>
        <v>899.04</v>
      </c>
      <c r="Y39" s="15">
        <f t="shared" si="22"/>
        <v>25</v>
      </c>
      <c r="Z39" s="15">
        <f t="shared" si="23"/>
        <v>42.98</v>
      </c>
      <c r="AA39" s="16">
        <f t="shared" si="24"/>
        <v>67.97999999999999</v>
      </c>
      <c r="AB39" s="15">
        <f t="shared" si="25"/>
        <v>280.26</v>
      </c>
      <c r="AC39" s="15">
        <f t="shared" si="26"/>
        <v>280.38</v>
      </c>
      <c r="AD39" s="15">
        <f t="shared" si="27"/>
        <v>447.74</v>
      </c>
      <c r="AE39" s="16">
        <f t="shared" si="28"/>
        <v>1008.38</v>
      </c>
      <c r="AF39" s="28">
        <f t="shared" si="38"/>
        <v>2599.12</v>
      </c>
      <c r="AG39" s="15">
        <f t="shared" si="29"/>
        <v>2359.42</v>
      </c>
      <c r="AH39" s="15">
        <f t="shared" si="30"/>
        <v>3675.12</v>
      </c>
      <c r="AI39" s="15">
        <f t="shared" si="31"/>
        <v>3485.88</v>
      </c>
      <c r="AJ39" s="15">
        <f t="shared" si="32"/>
        <v>1314.38</v>
      </c>
      <c r="AK39" s="15">
        <f t="shared" si="33"/>
        <v>10834.8</v>
      </c>
      <c r="AL39" s="15">
        <f t="shared" si="34"/>
        <v>134.12</v>
      </c>
      <c r="AM39" s="15">
        <f t="shared" si="35"/>
        <v>148.38</v>
      </c>
      <c r="AN39" s="15">
        <f t="shared" si="36"/>
        <v>148.5</v>
      </c>
      <c r="AO39" s="15">
        <f t="shared" si="37"/>
        <v>431</v>
      </c>
      <c r="AP39" s="15">
        <f t="shared" si="39"/>
        <v>118742.04000000001</v>
      </c>
      <c r="AQ39" s="7">
        <v>160</v>
      </c>
    </row>
    <row r="40" spans="1:43" ht="12.75">
      <c r="A40" s="24">
        <v>39</v>
      </c>
      <c r="B40" s="7" t="s">
        <v>61</v>
      </c>
      <c r="C40" s="27">
        <v>1</v>
      </c>
      <c r="D40" s="15">
        <f t="shared" si="2"/>
        <v>8124.97</v>
      </c>
      <c r="E40" s="15">
        <f t="shared" si="3"/>
        <v>8125</v>
      </c>
      <c r="F40" s="15">
        <f t="shared" si="4"/>
        <v>16249.970000000001</v>
      </c>
      <c r="G40" s="15">
        <f t="shared" si="4"/>
        <v>24374.97</v>
      </c>
      <c r="H40" s="15">
        <f t="shared" si="5"/>
        <v>18746.24</v>
      </c>
      <c r="I40" s="15">
        <f t="shared" si="6"/>
        <v>15540.25</v>
      </c>
      <c r="J40" s="15">
        <f t="shared" si="7"/>
        <v>34286.490000000005</v>
      </c>
      <c r="K40" s="15">
        <f t="shared" si="8"/>
        <v>640.91</v>
      </c>
      <c r="L40" s="15">
        <f t="shared" si="9"/>
        <v>468.75</v>
      </c>
      <c r="M40" s="15">
        <f t="shared" si="10"/>
        <v>446.25</v>
      </c>
      <c r="N40" s="15">
        <f t="shared" si="11"/>
        <v>346.19</v>
      </c>
      <c r="O40" s="15">
        <f t="shared" si="12"/>
        <v>1902.1</v>
      </c>
      <c r="P40" s="15">
        <f t="shared" si="13"/>
        <v>81.29</v>
      </c>
      <c r="Q40" s="15">
        <f t="shared" si="14"/>
        <v>93.75</v>
      </c>
      <c r="R40" s="15">
        <f t="shared" si="15"/>
        <v>126.13</v>
      </c>
      <c r="S40" s="15">
        <f t="shared" si="16"/>
        <v>10.69</v>
      </c>
      <c r="T40" s="15">
        <f t="shared" si="17"/>
        <v>311.86</v>
      </c>
      <c r="U40" s="15">
        <f t="shared" si="18"/>
        <v>106.33</v>
      </c>
      <c r="V40" s="15">
        <f t="shared" si="19"/>
        <v>156.25</v>
      </c>
      <c r="W40" s="15">
        <f t="shared" si="20"/>
        <v>186.94</v>
      </c>
      <c r="X40" s="15">
        <f t="shared" si="21"/>
        <v>449.52</v>
      </c>
      <c r="Y40" s="15">
        <f t="shared" si="22"/>
        <v>12.5</v>
      </c>
      <c r="Z40" s="15">
        <f t="shared" si="23"/>
        <v>21.49</v>
      </c>
      <c r="AA40" s="16">
        <f t="shared" si="24"/>
        <v>33.989999999999995</v>
      </c>
      <c r="AB40" s="15">
        <f t="shared" si="25"/>
        <v>140.13</v>
      </c>
      <c r="AC40" s="15">
        <f t="shared" si="26"/>
        <v>140.19</v>
      </c>
      <c r="AD40" s="15">
        <f t="shared" si="27"/>
        <v>223.87</v>
      </c>
      <c r="AE40" s="16">
        <f t="shared" si="28"/>
        <v>504.19</v>
      </c>
      <c r="AF40" s="28">
        <f t="shared" si="38"/>
        <v>1299.56</v>
      </c>
      <c r="AG40" s="15">
        <f t="shared" si="29"/>
        <v>1179.71</v>
      </c>
      <c r="AH40" s="15">
        <f t="shared" si="30"/>
        <v>1837.56</v>
      </c>
      <c r="AI40" s="15">
        <f t="shared" si="31"/>
        <v>1742.94</v>
      </c>
      <c r="AJ40" s="15">
        <f t="shared" si="32"/>
        <v>657.19</v>
      </c>
      <c r="AK40" s="15">
        <f t="shared" si="33"/>
        <v>5417.4</v>
      </c>
      <c r="AL40" s="15">
        <f t="shared" si="34"/>
        <v>67.06</v>
      </c>
      <c r="AM40" s="15">
        <f t="shared" si="35"/>
        <v>74.19</v>
      </c>
      <c r="AN40" s="15">
        <f t="shared" si="36"/>
        <v>74.25</v>
      </c>
      <c r="AO40" s="15">
        <f t="shared" si="37"/>
        <v>215.5</v>
      </c>
      <c r="AP40" s="15">
        <f t="shared" si="39"/>
        <v>59371.020000000004</v>
      </c>
      <c r="AQ40" s="7">
        <v>162</v>
      </c>
    </row>
    <row r="41" spans="1:43" ht="12.75">
      <c r="A41" s="24">
        <v>40</v>
      </c>
      <c r="B41" s="14" t="s">
        <v>47</v>
      </c>
      <c r="C41" s="27">
        <v>2</v>
      </c>
      <c r="D41" s="15">
        <f t="shared" si="2"/>
        <v>16249.94</v>
      </c>
      <c r="E41" s="15">
        <f t="shared" si="3"/>
        <v>16250</v>
      </c>
      <c r="F41" s="15">
        <f t="shared" si="4"/>
        <v>32499.940000000002</v>
      </c>
      <c r="G41" s="15">
        <f t="shared" si="4"/>
        <v>48749.94</v>
      </c>
      <c r="H41" s="15">
        <f t="shared" si="5"/>
        <v>37492.48</v>
      </c>
      <c r="I41" s="15">
        <f t="shared" si="6"/>
        <v>31080.5</v>
      </c>
      <c r="J41" s="15">
        <f t="shared" si="7"/>
        <v>68572.98000000001</v>
      </c>
      <c r="K41" s="15">
        <f t="shared" si="8"/>
        <v>1281.82</v>
      </c>
      <c r="L41" s="15">
        <f t="shared" si="9"/>
        <v>937.5</v>
      </c>
      <c r="M41" s="15">
        <f t="shared" si="10"/>
        <v>892.5</v>
      </c>
      <c r="N41" s="15">
        <f t="shared" si="11"/>
        <v>692.38</v>
      </c>
      <c r="O41" s="15">
        <f t="shared" si="12"/>
        <v>3804.2</v>
      </c>
      <c r="P41" s="15">
        <f t="shared" si="13"/>
        <v>162.58</v>
      </c>
      <c r="Q41" s="15">
        <f t="shared" si="14"/>
        <v>187.5</v>
      </c>
      <c r="R41" s="15">
        <f t="shared" si="15"/>
        <v>252.26</v>
      </c>
      <c r="S41" s="15">
        <f t="shared" si="16"/>
        <v>21.38</v>
      </c>
      <c r="T41" s="15">
        <f t="shared" si="17"/>
        <v>623.72</v>
      </c>
      <c r="U41" s="15">
        <f t="shared" si="18"/>
        <v>212.66</v>
      </c>
      <c r="V41" s="15">
        <f t="shared" si="19"/>
        <v>312.5</v>
      </c>
      <c r="W41" s="15">
        <f t="shared" si="20"/>
        <v>373.88</v>
      </c>
      <c r="X41" s="15">
        <f t="shared" si="21"/>
        <v>899.04</v>
      </c>
      <c r="Y41" s="15">
        <f t="shared" si="22"/>
        <v>25</v>
      </c>
      <c r="Z41" s="15">
        <f t="shared" si="23"/>
        <v>42.98</v>
      </c>
      <c r="AA41" s="16">
        <f t="shared" si="24"/>
        <v>67.97999999999999</v>
      </c>
      <c r="AB41" s="15">
        <f t="shared" si="25"/>
        <v>280.26</v>
      </c>
      <c r="AC41" s="15">
        <f t="shared" si="26"/>
        <v>280.38</v>
      </c>
      <c r="AD41" s="15">
        <f t="shared" si="27"/>
        <v>447.74</v>
      </c>
      <c r="AE41" s="16">
        <f t="shared" si="28"/>
        <v>1008.38</v>
      </c>
      <c r="AF41" s="28">
        <f t="shared" si="38"/>
        <v>2599.12</v>
      </c>
      <c r="AG41" s="15">
        <f t="shared" si="29"/>
        <v>2359.42</v>
      </c>
      <c r="AH41" s="15">
        <f t="shared" si="30"/>
        <v>3675.12</v>
      </c>
      <c r="AI41" s="15">
        <f t="shared" si="31"/>
        <v>3485.88</v>
      </c>
      <c r="AJ41" s="15">
        <f t="shared" si="32"/>
        <v>1314.38</v>
      </c>
      <c r="AK41" s="15">
        <f t="shared" si="33"/>
        <v>10834.8</v>
      </c>
      <c r="AL41" s="15">
        <f t="shared" si="34"/>
        <v>134.12</v>
      </c>
      <c r="AM41" s="15">
        <f t="shared" si="35"/>
        <v>148.38</v>
      </c>
      <c r="AN41" s="15">
        <f t="shared" si="36"/>
        <v>148.5</v>
      </c>
      <c r="AO41" s="15">
        <f t="shared" si="37"/>
        <v>431</v>
      </c>
      <c r="AP41" s="15">
        <f t="shared" si="39"/>
        <v>118742.04000000001</v>
      </c>
      <c r="AQ41" s="7">
        <v>65</v>
      </c>
    </row>
    <row r="42" spans="1:43" ht="12.75">
      <c r="A42" s="24">
        <v>41</v>
      </c>
      <c r="B42" s="7" t="s">
        <v>33</v>
      </c>
      <c r="C42" s="27">
        <v>1</v>
      </c>
      <c r="D42" s="15">
        <f t="shared" si="2"/>
        <v>8124.97</v>
      </c>
      <c r="E42" s="15">
        <f t="shared" si="3"/>
        <v>8125</v>
      </c>
      <c r="F42" s="15">
        <f t="shared" si="4"/>
        <v>16249.970000000001</v>
      </c>
      <c r="G42" s="15">
        <f t="shared" si="4"/>
        <v>24374.97</v>
      </c>
      <c r="H42" s="15">
        <f t="shared" si="5"/>
        <v>18746.24</v>
      </c>
      <c r="I42" s="15">
        <f t="shared" si="6"/>
        <v>15540.25</v>
      </c>
      <c r="J42" s="15">
        <f t="shared" si="7"/>
        <v>34286.490000000005</v>
      </c>
      <c r="K42" s="15">
        <f t="shared" si="8"/>
        <v>640.91</v>
      </c>
      <c r="L42" s="15">
        <f t="shared" si="9"/>
        <v>468.75</v>
      </c>
      <c r="M42" s="15">
        <f t="shared" si="10"/>
        <v>446.25</v>
      </c>
      <c r="N42" s="15">
        <f t="shared" si="11"/>
        <v>346.19</v>
      </c>
      <c r="O42" s="15">
        <f t="shared" si="12"/>
        <v>1902.1</v>
      </c>
      <c r="P42" s="15">
        <f t="shared" si="13"/>
        <v>81.29</v>
      </c>
      <c r="Q42" s="15">
        <f t="shared" si="14"/>
        <v>93.75</v>
      </c>
      <c r="R42" s="15">
        <f t="shared" si="15"/>
        <v>126.13</v>
      </c>
      <c r="S42" s="15">
        <f t="shared" si="16"/>
        <v>10.69</v>
      </c>
      <c r="T42" s="15">
        <f t="shared" si="17"/>
        <v>311.86</v>
      </c>
      <c r="U42" s="15">
        <f t="shared" si="18"/>
        <v>106.33</v>
      </c>
      <c r="V42" s="15">
        <f t="shared" si="19"/>
        <v>156.25</v>
      </c>
      <c r="W42" s="15">
        <f t="shared" si="20"/>
        <v>186.94</v>
      </c>
      <c r="X42" s="15">
        <f t="shared" si="21"/>
        <v>449.52</v>
      </c>
      <c r="Y42" s="15">
        <f t="shared" si="22"/>
        <v>12.5</v>
      </c>
      <c r="Z42" s="15">
        <f t="shared" si="23"/>
        <v>21.49</v>
      </c>
      <c r="AA42" s="16">
        <f t="shared" si="24"/>
        <v>33.989999999999995</v>
      </c>
      <c r="AB42" s="15">
        <f t="shared" si="25"/>
        <v>140.13</v>
      </c>
      <c r="AC42" s="15">
        <f>ROUND(140.19*C42,2)</f>
        <v>140.19</v>
      </c>
      <c r="AD42" s="15">
        <f>ROUND(223.87*C42,2)</f>
        <v>223.87</v>
      </c>
      <c r="AE42" s="16">
        <f t="shared" si="28"/>
        <v>504.19</v>
      </c>
      <c r="AF42" s="28">
        <f t="shared" si="38"/>
        <v>1299.56</v>
      </c>
      <c r="AG42" s="15">
        <f t="shared" si="29"/>
        <v>1179.71</v>
      </c>
      <c r="AH42" s="15">
        <f t="shared" si="30"/>
        <v>1837.56</v>
      </c>
      <c r="AI42" s="15">
        <f t="shared" si="31"/>
        <v>1742.94</v>
      </c>
      <c r="AJ42" s="15">
        <f t="shared" si="32"/>
        <v>657.19</v>
      </c>
      <c r="AK42" s="15">
        <f t="shared" si="33"/>
        <v>5417.4</v>
      </c>
      <c r="AL42" s="15">
        <f t="shared" si="34"/>
        <v>67.06</v>
      </c>
      <c r="AM42" s="15">
        <f t="shared" si="35"/>
        <v>74.19</v>
      </c>
      <c r="AN42" s="15">
        <f t="shared" si="36"/>
        <v>74.25</v>
      </c>
      <c r="AO42" s="15">
        <f t="shared" si="37"/>
        <v>215.5</v>
      </c>
      <c r="AP42" s="15">
        <f t="shared" si="39"/>
        <v>59371.020000000004</v>
      </c>
      <c r="AQ42" s="7">
        <v>54</v>
      </c>
    </row>
    <row r="43" spans="1:43" ht="12.75">
      <c r="A43" s="24">
        <v>42</v>
      </c>
      <c r="B43" s="7" t="s">
        <v>49</v>
      </c>
      <c r="C43" s="27">
        <v>1</v>
      </c>
      <c r="D43" s="15">
        <f t="shared" si="2"/>
        <v>8124.97</v>
      </c>
      <c r="E43" s="15">
        <f>ROUND(8125*C43,2)</f>
        <v>8125</v>
      </c>
      <c r="F43" s="15">
        <f t="shared" si="4"/>
        <v>16249.970000000001</v>
      </c>
      <c r="G43" s="15">
        <f t="shared" si="4"/>
        <v>24374.97</v>
      </c>
      <c r="H43" s="15">
        <f t="shared" si="5"/>
        <v>18746.24</v>
      </c>
      <c r="I43" s="15">
        <f t="shared" si="6"/>
        <v>15540.25</v>
      </c>
      <c r="J43" s="15">
        <f t="shared" si="7"/>
        <v>34286.490000000005</v>
      </c>
      <c r="K43" s="15">
        <f t="shared" si="8"/>
        <v>640.91</v>
      </c>
      <c r="L43" s="15">
        <f t="shared" si="9"/>
        <v>468.75</v>
      </c>
      <c r="M43" s="15">
        <f t="shared" si="10"/>
        <v>446.25</v>
      </c>
      <c r="N43" s="15">
        <f t="shared" si="11"/>
        <v>346.19</v>
      </c>
      <c r="O43" s="15">
        <f t="shared" si="12"/>
        <v>1902.1</v>
      </c>
      <c r="P43" s="15">
        <f t="shared" si="13"/>
        <v>81.29</v>
      </c>
      <c r="Q43" s="15">
        <f>ROUND(93.75*C43,2)</f>
        <v>93.75</v>
      </c>
      <c r="R43" s="15">
        <f t="shared" si="15"/>
        <v>126.13</v>
      </c>
      <c r="S43" s="15">
        <f t="shared" si="16"/>
        <v>10.69</v>
      </c>
      <c r="T43" s="15">
        <f t="shared" si="17"/>
        <v>311.86</v>
      </c>
      <c r="U43" s="15">
        <f t="shared" si="18"/>
        <v>106.33</v>
      </c>
      <c r="V43" s="15">
        <f t="shared" si="19"/>
        <v>156.25</v>
      </c>
      <c r="W43" s="15">
        <f t="shared" si="20"/>
        <v>186.94</v>
      </c>
      <c r="X43" s="15">
        <f t="shared" si="21"/>
        <v>449.52</v>
      </c>
      <c r="Y43" s="15">
        <f t="shared" si="22"/>
        <v>12.5</v>
      </c>
      <c r="Z43" s="15">
        <f t="shared" si="23"/>
        <v>21.49</v>
      </c>
      <c r="AA43" s="16">
        <f t="shared" si="24"/>
        <v>33.989999999999995</v>
      </c>
      <c r="AB43" s="15">
        <f t="shared" si="25"/>
        <v>140.13</v>
      </c>
      <c r="AC43" s="15">
        <f t="shared" si="26"/>
        <v>140.19</v>
      </c>
      <c r="AD43" s="15">
        <f t="shared" si="27"/>
        <v>223.87</v>
      </c>
      <c r="AE43" s="16">
        <f t="shared" si="28"/>
        <v>504.19</v>
      </c>
      <c r="AF43" s="28">
        <f t="shared" si="38"/>
        <v>1299.56</v>
      </c>
      <c r="AG43" s="15">
        <f t="shared" si="29"/>
        <v>1179.71</v>
      </c>
      <c r="AH43" s="15">
        <f t="shared" si="30"/>
        <v>1837.56</v>
      </c>
      <c r="AI43" s="15">
        <f t="shared" si="31"/>
        <v>1742.94</v>
      </c>
      <c r="AJ43" s="15">
        <f t="shared" si="32"/>
        <v>657.19</v>
      </c>
      <c r="AK43" s="15">
        <f t="shared" si="33"/>
        <v>5417.4</v>
      </c>
      <c r="AL43" s="15">
        <f t="shared" si="34"/>
        <v>67.06</v>
      </c>
      <c r="AM43" s="15">
        <f t="shared" si="35"/>
        <v>74.19</v>
      </c>
      <c r="AN43" s="15">
        <f t="shared" si="36"/>
        <v>74.25</v>
      </c>
      <c r="AO43" s="15">
        <f t="shared" si="37"/>
        <v>215.5</v>
      </c>
      <c r="AP43" s="15">
        <f t="shared" si="39"/>
        <v>59371.020000000004</v>
      </c>
      <c r="AQ43" s="7">
        <v>137</v>
      </c>
    </row>
    <row r="44" spans="1:43" ht="12.75">
      <c r="A44" s="24">
        <v>43</v>
      </c>
      <c r="B44" s="7" t="s">
        <v>34</v>
      </c>
      <c r="C44" s="27">
        <v>1</v>
      </c>
      <c r="D44" s="15">
        <f t="shared" si="2"/>
        <v>8124.97</v>
      </c>
      <c r="E44" s="15">
        <f t="shared" si="3"/>
        <v>8125</v>
      </c>
      <c r="F44" s="15">
        <f t="shared" si="4"/>
        <v>16249.970000000001</v>
      </c>
      <c r="G44" s="15">
        <f t="shared" si="4"/>
        <v>24374.97</v>
      </c>
      <c r="H44" s="15">
        <f t="shared" si="5"/>
        <v>18746.24</v>
      </c>
      <c r="I44" s="15">
        <f t="shared" si="6"/>
        <v>15540.25</v>
      </c>
      <c r="J44" s="15">
        <f t="shared" si="7"/>
        <v>34286.490000000005</v>
      </c>
      <c r="K44" s="15">
        <f t="shared" si="8"/>
        <v>640.91</v>
      </c>
      <c r="L44" s="15">
        <f t="shared" si="9"/>
        <v>468.75</v>
      </c>
      <c r="M44" s="15">
        <f t="shared" si="10"/>
        <v>446.25</v>
      </c>
      <c r="N44" s="15">
        <f t="shared" si="11"/>
        <v>346.19</v>
      </c>
      <c r="O44" s="15">
        <f t="shared" si="12"/>
        <v>1902.1</v>
      </c>
      <c r="P44" s="15">
        <f t="shared" si="13"/>
        <v>81.29</v>
      </c>
      <c r="Q44" s="15">
        <f t="shared" si="14"/>
        <v>93.75</v>
      </c>
      <c r="R44" s="15">
        <f t="shared" si="15"/>
        <v>126.13</v>
      </c>
      <c r="S44" s="15">
        <f t="shared" si="16"/>
        <v>10.69</v>
      </c>
      <c r="T44" s="15">
        <f t="shared" si="17"/>
        <v>311.86</v>
      </c>
      <c r="U44" s="15">
        <f t="shared" si="18"/>
        <v>106.33</v>
      </c>
      <c r="V44" s="15">
        <f t="shared" si="19"/>
        <v>156.25</v>
      </c>
      <c r="W44" s="15">
        <f t="shared" si="20"/>
        <v>186.94</v>
      </c>
      <c r="X44" s="15">
        <f t="shared" si="21"/>
        <v>449.52</v>
      </c>
      <c r="Y44" s="15">
        <f t="shared" si="22"/>
        <v>12.5</v>
      </c>
      <c r="Z44" s="15">
        <f t="shared" si="23"/>
        <v>21.49</v>
      </c>
      <c r="AA44" s="16">
        <f t="shared" si="24"/>
        <v>33.989999999999995</v>
      </c>
      <c r="AB44" s="15">
        <f t="shared" si="25"/>
        <v>140.13</v>
      </c>
      <c r="AC44" s="15">
        <f t="shared" si="26"/>
        <v>140.19</v>
      </c>
      <c r="AD44" s="15">
        <f t="shared" si="27"/>
        <v>223.87</v>
      </c>
      <c r="AE44" s="16">
        <f t="shared" si="28"/>
        <v>504.19</v>
      </c>
      <c r="AF44" s="28">
        <f t="shared" si="38"/>
        <v>1299.56</v>
      </c>
      <c r="AG44" s="15">
        <f t="shared" si="29"/>
        <v>1179.71</v>
      </c>
      <c r="AH44" s="15">
        <f t="shared" si="30"/>
        <v>1837.56</v>
      </c>
      <c r="AI44" s="15">
        <f t="shared" si="31"/>
        <v>1742.94</v>
      </c>
      <c r="AJ44" s="15">
        <f t="shared" si="32"/>
        <v>657.19</v>
      </c>
      <c r="AK44" s="15">
        <f t="shared" si="33"/>
        <v>5417.4</v>
      </c>
      <c r="AL44" s="15">
        <f t="shared" si="34"/>
        <v>67.06</v>
      </c>
      <c r="AM44" s="15">
        <f t="shared" si="35"/>
        <v>74.19</v>
      </c>
      <c r="AN44" s="15">
        <f t="shared" si="36"/>
        <v>74.25</v>
      </c>
      <c r="AO44" s="15">
        <f t="shared" si="37"/>
        <v>215.5</v>
      </c>
      <c r="AP44" s="15">
        <f t="shared" si="39"/>
        <v>59371.020000000004</v>
      </c>
      <c r="AQ44" s="7">
        <v>79</v>
      </c>
    </row>
    <row r="45" spans="1:43" ht="12.75">
      <c r="A45" s="24">
        <v>44</v>
      </c>
      <c r="B45" s="7" t="s">
        <v>35</v>
      </c>
      <c r="C45" s="27">
        <v>3</v>
      </c>
      <c r="D45" s="15">
        <f t="shared" si="2"/>
        <v>24374.91</v>
      </c>
      <c r="E45" s="15">
        <f t="shared" si="3"/>
        <v>24375</v>
      </c>
      <c r="F45" s="15">
        <f t="shared" si="4"/>
        <v>48749.91</v>
      </c>
      <c r="G45" s="15">
        <f t="shared" si="4"/>
        <v>73124.91</v>
      </c>
      <c r="H45" s="15">
        <f t="shared" si="5"/>
        <v>56238.72</v>
      </c>
      <c r="I45" s="15">
        <f t="shared" si="6"/>
        <v>46620.75</v>
      </c>
      <c r="J45" s="15">
        <f t="shared" si="7"/>
        <v>102859.47</v>
      </c>
      <c r="K45" s="15">
        <f t="shared" si="8"/>
        <v>1922.73</v>
      </c>
      <c r="L45" s="15">
        <f t="shared" si="9"/>
        <v>1406.25</v>
      </c>
      <c r="M45" s="15">
        <f t="shared" si="10"/>
        <v>1338.75</v>
      </c>
      <c r="N45" s="15">
        <f t="shared" si="11"/>
        <v>1038.57</v>
      </c>
      <c r="O45" s="15">
        <f t="shared" si="12"/>
        <v>5706.299999999999</v>
      </c>
      <c r="P45" s="15">
        <f t="shared" si="13"/>
        <v>243.87</v>
      </c>
      <c r="Q45" s="15">
        <f t="shared" si="14"/>
        <v>281.25</v>
      </c>
      <c r="R45" s="15">
        <f t="shared" si="15"/>
        <v>378.39</v>
      </c>
      <c r="S45" s="15">
        <f t="shared" si="16"/>
        <v>32.07</v>
      </c>
      <c r="T45" s="15">
        <f t="shared" si="17"/>
        <v>935.58</v>
      </c>
      <c r="U45" s="15">
        <f t="shared" si="18"/>
        <v>318.99</v>
      </c>
      <c r="V45" s="15">
        <f t="shared" si="19"/>
        <v>468.75</v>
      </c>
      <c r="W45" s="15">
        <f t="shared" si="20"/>
        <v>560.82</v>
      </c>
      <c r="X45" s="15">
        <f t="shared" si="21"/>
        <v>1348.56</v>
      </c>
      <c r="Y45" s="15">
        <f t="shared" si="22"/>
        <v>37.5</v>
      </c>
      <c r="Z45" s="15">
        <f t="shared" si="23"/>
        <v>64.47</v>
      </c>
      <c r="AA45" s="16">
        <f t="shared" si="24"/>
        <v>101.97</v>
      </c>
      <c r="AB45" s="15">
        <f t="shared" si="25"/>
        <v>420.39</v>
      </c>
      <c r="AC45" s="15">
        <f t="shared" si="26"/>
        <v>420.57</v>
      </c>
      <c r="AD45" s="15">
        <f t="shared" si="27"/>
        <v>671.61</v>
      </c>
      <c r="AE45" s="16">
        <f t="shared" si="28"/>
        <v>1512.5700000000002</v>
      </c>
      <c r="AF45" s="28">
        <f t="shared" si="38"/>
        <v>3898.6800000000003</v>
      </c>
      <c r="AG45" s="15">
        <f t="shared" si="29"/>
        <v>3539.13</v>
      </c>
      <c r="AH45" s="15">
        <f>ROUND(1837.56*C45,2)</f>
        <v>5512.68</v>
      </c>
      <c r="AI45" s="15">
        <f t="shared" si="31"/>
        <v>5228.82</v>
      </c>
      <c r="AJ45" s="15">
        <f t="shared" si="32"/>
        <v>1971.57</v>
      </c>
      <c r="AK45" s="15">
        <f t="shared" si="33"/>
        <v>16252.2</v>
      </c>
      <c r="AL45" s="15">
        <f t="shared" si="34"/>
        <v>201.18</v>
      </c>
      <c r="AM45" s="15">
        <f t="shared" si="35"/>
        <v>222.57</v>
      </c>
      <c r="AN45" s="15">
        <f t="shared" si="36"/>
        <v>222.75</v>
      </c>
      <c r="AO45" s="15">
        <f t="shared" si="37"/>
        <v>646.5</v>
      </c>
      <c r="AP45" s="15">
        <f t="shared" si="39"/>
        <v>178113.06</v>
      </c>
      <c r="AQ45" s="7">
        <v>53</v>
      </c>
    </row>
    <row r="46" spans="1:43" ht="12.75">
      <c r="A46" s="24">
        <v>45</v>
      </c>
      <c r="B46" s="7" t="s">
        <v>36</v>
      </c>
      <c r="C46" s="27">
        <v>1</v>
      </c>
      <c r="D46" s="15">
        <f t="shared" si="2"/>
        <v>8124.97</v>
      </c>
      <c r="E46" s="15">
        <f t="shared" si="3"/>
        <v>8125</v>
      </c>
      <c r="F46" s="15">
        <f t="shared" si="4"/>
        <v>16249.970000000001</v>
      </c>
      <c r="G46" s="15">
        <f t="shared" si="4"/>
        <v>24374.97</v>
      </c>
      <c r="H46" s="15">
        <f t="shared" si="5"/>
        <v>18746.24</v>
      </c>
      <c r="I46" s="15">
        <f t="shared" si="6"/>
        <v>15540.25</v>
      </c>
      <c r="J46" s="15">
        <f t="shared" si="7"/>
        <v>34286.490000000005</v>
      </c>
      <c r="K46" s="15">
        <f t="shared" si="8"/>
        <v>640.91</v>
      </c>
      <c r="L46" s="15">
        <f t="shared" si="9"/>
        <v>468.75</v>
      </c>
      <c r="M46" s="15">
        <f>ROUND(446.25*C46,2)</f>
        <v>446.25</v>
      </c>
      <c r="N46" s="15">
        <f t="shared" si="11"/>
        <v>346.19</v>
      </c>
      <c r="O46" s="15">
        <f t="shared" si="12"/>
        <v>1902.1</v>
      </c>
      <c r="P46" s="15">
        <f t="shared" si="13"/>
        <v>81.29</v>
      </c>
      <c r="Q46" s="15">
        <f t="shared" si="14"/>
        <v>93.75</v>
      </c>
      <c r="R46" s="15">
        <f t="shared" si="15"/>
        <v>126.13</v>
      </c>
      <c r="S46" s="15">
        <f t="shared" si="16"/>
        <v>10.69</v>
      </c>
      <c r="T46" s="15">
        <f t="shared" si="17"/>
        <v>311.86</v>
      </c>
      <c r="U46" s="15">
        <f t="shared" si="18"/>
        <v>106.33</v>
      </c>
      <c r="V46" s="15">
        <f t="shared" si="19"/>
        <v>156.25</v>
      </c>
      <c r="W46" s="15">
        <f t="shared" si="20"/>
        <v>186.94</v>
      </c>
      <c r="X46" s="15">
        <f t="shared" si="21"/>
        <v>449.52</v>
      </c>
      <c r="Y46" s="15">
        <f t="shared" si="22"/>
        <v>12.5</v>
      </c>
      <c r="Z46" s="15">
        <f t="shared" si="23"/>
        <v>21.49</v>
      </c>
      <c r="AA46" s="16">
        <f t="shared" si="24"/>
        <v>33.989999999999995</v>
      </c>
      <c r="AB46" s="15">
        <f t="shared" si="25"/>
        <v>140.13</v>
      </c>
      <c r="AC46" s="15">
        <f t="shared" si="26"/>
        <v>140.19</v>
      </c>
      <c r="AD46" s="15">
        <f t="shared" si="27"/>
        <v>223.87</v>
      </c>
      <c r="AE46" s="16">
        <f t="shared" si="28"/>
        <v>504.19</v>
      </c>
      <c r="AF46" s="28">
        <f t="shared" si="38"/>
        <v>1299.56</v>
      </c>
      <c r="AG46" s="15">
        <f t="shared" si="29"/>
        <v>1179.71</v>
      </c>
      <c r="AH46" s="15">
        <f t="shared" si="30"/>
        <v>1837.56</v>
      </c>
      <c r="AI46" s="15">
        <f t="shared" si="31"/>
        <v>1742.94</v>
      </c>
      <c r="AJ46" s="15">
        <f t="shared" si="32"/>
        <v>657.19</v>
      </c>
      <c r="AK46" s="15">
        <f t="shared" si="33"/>
        <v>5417.4</v>
      </c>
      <c r="AL46" s="15">
        <f t="shared" si="34"/>
        <v>67.06</v>
      </c>
      <c r="AM46" s="15">
        <f t="shared" si="35"/>
        <v>74.19</v>
      </c>
      <c r="AN46" s="15">
        <f t="shared" si="36"/>
        <v>74.25</v>
      </c>
      <c r="AO46" s="15">
        <f t="shared" si="37"/>
        <v>215.5</v>
      </c>
      <c r="AP46" s="15">
        <f t="shared" si="39"/>
        <v>59371.020000000004</v>
      </c>
      <c r="AQ46" s="7">
        <v>101</v>
      </c>
    </row>
    <row r="47" spans="1:43" ht="12.75">
      <c r="A47" s="24">
        <v>46</v>
      </c>
      <c r="B47" s="7" t="s">
        <v>3</v>
      </c>
      <c r="C47" s="27">
        <v>1</v>
      </c>
      <c r="D47" s="15">
        <f t="shared" si="2"/>
        <v>8124.97</v>
      </c>
      <c r="E47" s="15">
        <f t="shared" si="3"/>
        <v>8125</v>
      </c>
      <c r="F47" s="15">
        <f t="shared" si="4"/>
        <v>16249.970000000001</v>
      </c>
      <c r="G47" s="15">
        <f t="shared" si="4"/>
        <v>24374.97</v>
      </c>
      <c r="H47" s="15">
        <f t="shared" si="5"/>
        <v>18746.24</v>
      </c>
      <c r="I47" s="15">
        <f t="shared" si="6"/>
        <v>15540.25</v>
      </c>
      <c r="J47" s="15">
        <f t="shared" si="7"/>
        <v>34286.490000000005</v>
      </c>
      <c r="K47" s="15">
        <f t="shared" si="8"/>
        <v>640.91</v>
      </c>
      <c r="L47" s="15">
        <f t="shared" si="9"/>
        <v>468.75</v>
      </c>
      <c r="M47" s="15">
        <f t="shared" si="10"/>
        <v>446.25</v>
      </c>
      <c r="N47" s="15">
        <f t="shared" si="11"/>
        <v>346.19</v>
      </c>
      <c r="O47" s="15">
        <f t="shared" si="12"/>
        <v>1902.1</v>
      </c>
      <c r="P47" s="15">
        <f t="shared" si="13"/>
        <v>81.29</v>
      </c>
      <c r="Q47" s="15">
        <f t="shared" si="14"/>
        <v>93.75</v>
      </c>
      <c r="R47" s="15">
        <f t="shared" si="15"/>
        <v>126.13</v>
      </c>
      <c r="S47" s="15">
        <f t="shared" si="16"/>
        <v>10.69</v>
      </c>
      <c r="T47" s="15">
        <f t="shared" si="17"/>
        <v>311.86</v>
      </c>
      <c r="U47" s="15">
        <f t="shared" si="18"/>
        <v>106.33</v>
      </c>
      <c r="V47" s="15">
        <f t="shared" si="19"/>
        <v>156.25</v>
      </c>
      <c r="W47" s="15">
        <f t="shared" si="20"/>
        <v>186.94</v>
      </c>
      <c r="X47" s="15">
        <f t="shared" si="21"/>
        <v>449.52</v>
      </c>
      <c r="Y47" s="15">
        <f t="shared" si="22"/>
        <v>12.5</v>
      </c>
      <c r="Z47" s="15">
        <f t="shared" si="23"/>
        <v>21.49</v>
      </c>
      <c r="AA47" s="16">
        <f t="shared" si="24"/>
        <v>33.989999999999995</v>
      </c>
      <c r="AB47" s="15">
        <f t="shared" si="25"/>
        <v>140.13</v>
      </c>
      <c r="AC47" s="15">
        <f t="shared" si="26"/>
        <v>140.19</v>
      </c>
      <c r="AD47" s="15">
        <f t="shared" si="27"/>
        <v>223.87</v>
      </c>
      <c r="AE47" s="16">
        <f t="shared" si="28"/>
        <v>504.19</v>
      </c>
      <c r="AF47" s="28">
        <f t="shared" si="38"/>
        <v>1299.56</v>
      </c>
      <c r="AG47" s="15">
        <f t="shared" si="29"/>
        <v>1179.71</v>
      </c>
      <c r="AH47" s="15">
        <f t="shared" si="30"/>
        <v>1837.56</v>
      </c>
      <c r="AI47" s="15">
        <f t="shared" si="31"/>
        <v>1742.94</v>
      </c>
      <c r="AJ47" s="15">
        <f t="shared" si="32"/>
        <v>657.19</v>
      </c>
      <c r="AK47" s="15">
        <f t="shared" si="33"/>
        <v>5417.4</v>
      </c>
      <c r="AL47" s="15">
        <f t="shared" si="34"/>
        <v>67.06</v>
      </c>
      <c r="AM47" s="15">
        <f t="shared" si="35"/>
        <v>74.19</v>
      </c>
      <c r="AN47" s="15">
        <f t="shared" si="36"/>
        <v>74.25</v>
      </c>
      <c r="AO47" s="15">
        <f t="shared" si="37"/>
        <v>215.5</v>
      </c>
      <c r="AP47" s="15">
        <f t="shared" si="39"/>
        <v>59371.020000000004</v>
      </c>
      <c r="AQ47" s="7">
        <v>81</v>
      </c>
    </row>
    <row r="48" spans="1:43" ht="12.75">
      <c r="A48" s="24">
        <v>47</v>
      </c>
      <c r="B48" s="7" t="s">
        <v>37</v>
      </c>
      <c r="C48" s="27">
        <v>1</v>
      </c>
      <c r="D48" s="15">
        <f t="shared" si="2"/>
        <v>8124.97</v>
      </c>
      <c r="E48" s="15">
        <f t="shared" si="3"/>
        <v>8125</v>
      </c>
      <c r="F48" s="15">
        <f t="shared" si="4"/>
        <v>16249.970000000001</v>
      </c>
      <c r="G48" s="15">
        <f t="shared" si="4"/>
        <v>24374.97</v>
      </c>
      <c r="H48" s="15">
        <f t="shared" si="5"/>
        <v>18746.24</v>
      </c>
      <c r="I48" s="15">
        <f t="shared" si="6"/>
        <v>15540.25</v>
      </c>
      <c r="J48" s="15">
        <f t="shared" si="7"/>
        <v>34286.490000000005</v>
      </c>
      <c r="K48" s="15">
        <f t="shared" si="8"/>
        <v>640.91</v>
      </c>
      <c r="L48" s="15">
        <f t="shared" si="9"/>
        <v>468.75</v>
      </c>
      <c r="M48" s="15">
        <f t="shared" si="10"/>
        <v>446.25</v>
      </c>
      <c r="N48" s="15">
        <f t="shared" si="11"/>
        <v>346.19</v>
      </c>
      <c r="O48" s="15">
        <f t="shared" si="12"/>
        <v>1902.1</v>
      </c>
      <c r="P48" s="15">
        <f t="shared" si="13"/>
        <v>81.29</v>
      </c>
      <c r="Q48" s="15">
        <f t="shared" si="14"/>
        <v>93.75</v>
      </c>
      <c r="R48" s="15">
        <f t="shared" si="15"/>
        <v>126.13</v>
      </c>
      <c r="S48" s="15">
        <f t="shared" si="16"/>
        <v>10.69</v>
      </c>
      <c r="T48" s="15">
        <f t="shared" si="17"/>
        <v>311.86</v>
      </c>
      <c r="U48" s="15">
        <f t="shared" si="18"/>
        <v>106.33</v>
      </c>
      <c r="V48" s="15">
        <f t="shared" si="19"/>
        <v>156.25</v>
      </c>
      <c r="W48" s="15">
        <f t="shared" si="20"/>
        <v>186.94</v>
      </c>
      <c r="X48" s="15">
        <f t="shared" si="21"/>
        <v>449.52</v>
      </c>
      <c r="Y48" s="15">
        <f t="shared" si="22"/>
        <v>12.5</v>
      </c>
      <c r="Z48" s="15">
        <f t="shared" si="23"/>
        <v>21.49</v>
      </c>
      <c r="AA48" s="16">
        <f t="shared" si="24"/>
        <v>33.989999999999995</v>
      </c>
      <c r="AB48" s="15">
        <f t="shared" si="25"/>
        <v>140.13</v>
      </c>
      <c r="AC48" s="15">
        <f t="shared" si="26"/>
        <v>140.19</v>
      </c>
      <c r="AD48" s="15">
        <f t="shared" si="27"/>
        <v>223.87</v>
      </c>
      <c r="AE48" s="16">
        <f t="shared" si="28"/>
        <v>504.19</v>
      </c>
      <c r="AF48" s="28">
        <f t="shared" si="38"/>
        <v>1299.56</v>
      </c>
      <c r="AG48" s="15">
        <f t="shared" si="29"/>
        <v>1179.71</v>
      </c>
      <c r="AH48" s="15">
        <f t="shared" si="30"/>
        <v>1837.56</v>
      </c>
      <c r="AI48" s="15">
        <f t="shared" si="31"/>
        <v>1742.94</v>
      </c>
      <c r="AJ48" s="15">
        <f t="shared" si="32"/>
        <v>657.19</v>
      </c>
      <c r="AK48" s="15">
        <f t="shared" si="33"/>
        <v>5417.4</v>
      </c>
      <c r="AL48" s="15">
        <f t="shared" si="34"/>
        <v>67.06</v>
      </c>
      <c r="AM48" s="15">
        <f t="shared" si="35"/>
        <v>74.19</v>
      </c>
      <c r="AN48" s="15">
        <f t="shared" si="36"/>
        <v>74.25</v>
      </c>
      <c r="AO48" s="15">
        <f t="shared" si="37"/>
        <v>215.5</v>
      </c>
      <c r="AP48" s="15">
        <f t="shared" si="39"/>
        <v>59371.020000000004</v>
      </c>
      <c r="AQ48" s="7">
        <v>77</v>
      </c>
    </row>
    <row r="49" spans="1:43" ht="12.75">
      <c r="A49" s="24">
        <v>48</v>
      </c>
      <c r="B49" s="7" t="s">
        <v>38</v>
      </c>
      <c r="C49" s="27">
        <v>1</v>
      </c>
      <c r="D49" s="15">
        <f t="shared" si="2"/>
        <v>8124.97</v>
      </c>
      <c r="E49" s="15">
        <f t="shared" si="3"/>
        <v>8125</v>
      </c>
      <c r="F49" s="15">
        <f t="shared" si="4"/>
        <v>16249.970000000001</v>
      </c>
      <c r="G49" s="15">
        <f t="shared" si="4"/>
        <v>24374.97</v>
      </c>
      <c r="H49" s="15">
        <f t="shared" si="5"/>
        <v>18746.24</v>
      </c>
      <c r="I49" s="15">
        <f t="shared" si="6"/>
        <v>15540.25</v>
      </c>
      <c r="J49" s="15">
        <f t="shared" si="7"/>
        <v>34286.490000000005</v>
      </c>
      <c r="K49" s="15">
        <f t="shared" si="8"/>
        <v>640.91</v>
      </c>
      <c r="L49" s="15">
        <f t="shared" si="9"/>
        <v>468.75</v>
      </c>
      <c r="M49" s="15">
        <f t="shared" si="10"/>
        <v>446.25</v>
      </c>
      <c r="N49" s="15">
        <f t="shared" si="11"/>
        <v>346.19</v>
      </c>
      <c r="O49" s="15">
        <f t="shared" si="12"/>
        <v>1902.1</v>
      </c>
      <c r="P49" s="15">
        <f t="shared" si="13"/>
        <v>81.29</v>
      </c>
      <c r="Q49" s="15">
        <f t="shared" si="14"/>
        <v>93.75</v>
      </c>
      <c r="R49" s="15">
        <f t="shared" si="15"/>
        <v>126.13</v>
      </c>
      <c r="S49" s="15">
        <f t="shared" si="16"/>
        <v>10.69</v>
      </c>
      <c r="T49" s="15">
        <f t="shared" si="17"/>
        <v>311.86</v>
      </c>
      <c r="U49" s="15">
        <f t="shared" si="18"/>
        <v>106.33</v>
      </c>
      <c r="V49" s="15">
        <f t="shared" si="19"/>
        <v>156.25</v>
      </c>
      <c r="W49" s="15">
        <f>ROUND(186.94*C49,2)</f>
        <v>186.94</v>
      </c>
      <c r="X49" s="15">
        <f t="shared" si="21"/>
        <v>449.52</v>
      </c>
      <c r="Y49" s="15">
        <f>ROUND(12.5*C49,2)</f>
        <v>12.5</v>
      </c>
      <c r="Z49" s="15">
        <f t="shared" si="23"/>
        <v>21.49</v>
      </c>
      <c r="AA49" s="16">
        <f t="shared" si="24"/>
        <v>33.989999999999995</v>
      </c>
      <c r="AB49" s="15">
        <f t="shared" si="25"/>
        <v>140.13</v>
      </c>
      <c r="AC49" s="15">
        <f t="shared" si="26"/>
        <v>140.19</v>
      </c>
      <c r="AD49" s="15">
        <f t="shared" si="27"/>
        <v>223.87</v>
      </c>
      <c r="AE49" s="16">
        <f t="shared" si="28"/>
        <v>504.19</v>
      </c>
      <c r="AF49" s="28">
        <f t="shared" si="38"/>
        <v>1299.56</v>
      </c>
      <c r="AG49" s="15">
        <f t="shared" si="29"/>
        <v>1179.71</v>
      </c>
      <c r="AH49" s="15">
        <f t="shared" si="30"/>
        <v>1837.56</v>
      </c>
      <c r="AI49" s="15">
        <f t="shared" si="31"/>
        <v>1742.94</v>
      </c>
      <c r="AJ49" s="15">
        <f t="shared" si="32"/>
        <v>657.19</v>
      </c>
      <c r="AK49" s="15">
        <f t="shared" si="33"/>
        <v>5417.4</v>
      </c>
      <c r="AL49" s="15">
        <f t="shared" si="34"/>
        <v>67.06</v>
      </c>
      <c r="AM49" s="15">
        <f t="shared" si="35"/>
        <v>74.19</v>
      </c>
      <c r="AN49" s="15">
        <f t="shared" si="36"/>
        <v>74.25</v>
      </c>
      <c r="AO49" s="15">
        <f t="shared" si="37"/>
        <v>215.5</v>
      </c>
      <c r="AP49" s="15">
        <f t="shared" si="39"/>
        <v>59371.020000000004</v>
      </c>
      <c r="AQ49" s="7">
        <v>66</v>
      </c>
    </row>
    <row r="50" spans="1:43" ht="12.75">
      <c r="A50" s="24">
        <v>49</v>
      </c>
      <c r="B50" s="7" t="s">
        <v>54</v>
      </c>
      <c r="C50" s="27">
        <v>2</v>
      </c>
      <c r="D50" s="15">
        <f t="shared" si="2"/>
        <v>16249.94</v>
      </c>
      <c r="E50" s="15">
        <f t="shared" si="3"/>
        <v>16250</v>
      </c>
      <c r="F50" s="15">
        <f t="shared" si="4"/>
        <v>32499.940000000002</v>
      </c>
      <c r="G50" s="15">
        <f t="shared" si="4"/>
        <v>48749.94</v>
      </c>
      <c r="H50" s="15">
        <f t="shared" si="5"/>
        <v>37492.48</v>
      </c>
      <c r="I50" s="15">
        <f t="shared" si="6"/>
        <v>31080.5</v>
      </c>
      <c r="J50" s="15">
        <f>H50+I50</f>
        <v>68572.98000000001</v>
      </c>
      <c r="K50" s="15">
        <f t="shared" si="8"/>
        <v>1281.82</v>
      </c>
      <c r="L50" s="15">
        <f t="shared" si="9"/>
        <v>937.5</v>
      </c>
      <c r="M50" s="15">
        <f t="shared" si="10"/>
        <v>892.5</v>
      </c>
      <c r="N50" s="15">
        <f t="shared" si="11"/>
        <v>692.38</v>
      </c>
      <c r="O50" s="15">
        <f t="shared" si="12"/>
        <v>3804.2</v>
      </c>
      <c r="P50" s="15">
        <f t="shared" si="13"/>
        <v>162.58</v>
      </c>
      <c r="Q50" s="15">
        <f t="shared" si="14"/>
        <v>187.5</v>
      </c>
      <c r="R50" s="15">
        <f t="shared" si="15"/>
        <v>252.26</v>
      </c>
      <c r="S50" s="15">
        <f t="shared" si="16"/>
        <v>21.38</v>
      </c>
      <c r="T50" s="15">
        <f t="shared" si="17"/>
        <v>623.72</v>
      </c>
      <c r="U50" s="15">
        <f t="shared" si="18"/>
        <v>212.66</v>
      </c>
      <c r="V50" s="15">
        <f t="shared" si="19"/>
        <v>312.5</v>
      </c>
      <c r="W50" s="15">
        <f t="shared" si="20"/>
        <v>373.88</v>
      </c>
      <c r="X50" s="15">
        <f t="shared" si="21"/>
        <v>899.04</v>
      </c>
      <c r="Y50" s="15">
        <f t="shared" si="22"/>
        <v>25</v>
      </c>
      <c r="Z50" s="15">
        <f t="shared" si="23"/>
        <v>42.98</v>
      </c>
      <c r="AA50" s="16">
        <f t="shared" si="24"/>
        <v>67.97999999999999</v>
      </c>
      <c r="AB50" s="15">
        <f t="shared" si="25"/>
        <v>280.26</v>
      </c>
      <c r="AC50" s="15">
        <f t="shared" si="26"/>
        <v>280.38</v>
      </c>
      <c r="AD50" s="15">
        <f t="shared" si="27"/>
        <v>447.74</v>
      </c>
      <c r="AE50" s="16">
        <f t="shared" si="28"/>
        <v>1008.38</v>
      </c>
      <c r="AF50" s="28">
        <f t="shared" si="38"/>
        <v>2599.12</v>
      </c>
      <c r="AG50" s="15">
        <f t="shared" si="29"/>
        <v>2359.42</v>
      </c>
      <c r="AH50" s="15">
        <f t="shared" si="30"/>
        <v>3675.12</v>
      </c>
      <c r="AI50" s="15">
        <f t="shared" si="31"/>
        <v>3485.88</v>
      </c>
      <c r="AJ50" s="15">
        <f>ROUND(657.19*C50,2)</f>
        <v>1314.38</v>
      </c>
      <c r="AK50" s="15">
        <f t="shared" si="33"/>
        <v>10834.8</v>
      </c>
      <c r="AL50" s="15">
        <f t="shared" si="34"/>
        <v>134.12</v>
      </c>
      <c r="AM50" s="15">
        <f t="shared" si="35"/>
        <v>148.38</v>
      </c>
      <c r="AN50" s="15">
        <f t="shared" si="36"/>
        <v>148.5</v>
      </c>
      <c r="AO50" s="15">
        <f t="shared" si="37"/>
        <v>431</v>
      </c>
      <c r="AP50" s="15">
        <f t="shared" si="39"/>
        <v>118742.04000000001</v>
      </c>
      <c r="AQ50" s="7">
        <v>156</v>
      </c>
    </row>
    <row r="51" spans="1:43" ht="12.75">
      <c r="A51" s="24">
        <v>50</v>
      </c>
      <c r="B51" s="7" t="s">
        <v>39</v>
      </c>
      <c r="C51" s="27">
        <v>2</v>
      </c>
      <c r="D51" s="15">
        <f t="shared" si="2"/>
        <v>16249.94</v>
      </c>
      <c r="E51" s="15">
        <f t="shared" si="3"/>
        <v>16250</v>
      </c>
      <c r="F51" s="15">
        <f t="shared" si="4"/>
        <v>32499.940000000002</v>
      </c>
      <c r="G51" s="15">
        <f t="shared" si="4"/>
        <v>48749.94</v>
      </c>
      <c r="H51" s="15">
        <f t="shared" si="5"/>
        <v>37492.48</v>
      </c>
      <c r="I51" s="15">
        <f t="shared" si="6"/>
        <v>31080.5</v>
      </c>
      <c r="J51" s="15">
        <f t="shared" si="7"/>
        <v>68572.98000000001</v>
      </c>
      <c r="K51" s="15">
        <f t="shared" si="8"/>
        <v>1281.82</v>
      </c>
      <c r="L51" s="15">
        <f t="shared" si="9"/>
        <v>937.5</v>
      </c>
      <c r="M51" s="15">
        <f t="shared" si="10"/>
        <v>892.5</v>
      </c>
      <c r="N51" s="15">
        <f t="shared" si="11"/>
        <v>692.38</v>
      </c>
      <c r="O51" s="15">
        <f t="shared" si="12"/>
        <v>3804.2</v>
      </c>
      <c r="P51" s="15">
        <f t="shared" si="13"/>
        <v>162.58</v>
      </c>
      <c r="Q51" s="15">
        <f t="shared" si="14"/>
        <v>187.5</v>
      </c>
      <c r="R51" s="15">
        <f t="shared" si="15"/>
        <v>252.26</v>
      </c>
      <c r="S51" s="15">
        <f t="shared" si="16"/>
        <v>21.38</v>
      </c>
      <c r="T51" s="15">
        <f t="shared" si="17"/>
        <v>623.72</v>
      </c>
      <c r="U51" s="15">
        <f t="shared" si="18"/>
        <v>212.66</v>
      </c>
      <c r="V51" s="15">
        <f t="shared" si="19"/>
        <v>312.5</v>
      </c>
      <c r="W51" s="15">
        <f t="shared" si="20"/>
        <v>373.88</v>
      </c>
      <c r="X51" s="15">
        <f t="shared" si="21"/>
        <v>899.04</v>
      </c>
      <c r="Y51" s="15">
        <f t="shared" si="22"/>
        <v>25</v>
      </c>
      <c r="Z51" s="15">
        <f t="shared" si="23"/>
        <v>42.98</v>
      </c>
      <c r="AA51" s="16">
        <f t="shared" si="24"/>
        <v>67.97999999999999</v>
      </c>
      <c r="AB51" s="15">
        <f t="shared" si="25"/>
        <v>280.26</v>
      </c>
      <c r="AC51" s="15">
        <f t="shared" si="26"/>
        <v>280.38</v>
      </c>
      <c r="AD51" s="15">
        <f t="shared" si="27"/>
        <v>447.74</v>
      </c>
      <c r="AE51" s="16">
        <f t="shared" si="28"/>
        <v>1008.38</v>
      </c>
      <c r="AF51" s="28">
        <f t="shared" si="38"/>
        <v>2599.12</v>
      </c>
      <c r="AG51" s="15">
        <f t="shared" si="29"/>
        <v>2359.42</v>
      </c>
      <c r="AH51" s="15">
        <f t="shared" si="30"/>
        <v>3675.12</v>
      </c>
      <c r="AI51" s="15">
        <f t="shared" si="31"/>
        <v>3485.88</v>
      </c>
      <c r="AJ51" s="15">
        <f t="shared" si="32"/>
        <v>1314.38</v>
      </c>
      <c r="AK51" s="15">
        <f t="shared" si="33"/>
        <v>10834.8</v>
      </c>
      <c r="AL51" s="15">
        <f t="shared" si="34"/>
        <v>134.12</v>
      </c>
      <c r="AM51" s="15">
        <f t="shared" si="35"/>
        <v>148.38</v>
      </c>
      <c r="AN51" s="15">
        <f t="shared" si="36"/>
        <v>148.5</v>
      </c>
      <c r="AO51" s="15">
        <f t="shared" si="37"/>
        <v>431</v>
      </c>
      <c r="AP51" s="15">
        <f t="shared" si="39"/>
        <v>118742.04000000001</v>
      </c>
      <c r="AQ51" s="7">
        <v>100</v>
      </c>
    </row>
    <row r="52" spans="1:43" ht="12.75">
      <c r="A52" s="24">
        <v>51</v>
      </c>
      <c r="B52" s="7" t="s">
        <v>1</v>
      </c>
      <c r="C52" s="27">
        <v>1</v>
      </c>
      <c r="D52" s="15">
        <f t="shared" si="2"/>
        <v>8124.97</v>
      </c>
      <c r="E52" s="15">
        <f t="shared" si="3"/>
        <v>8125</v>
      </c>
      <c r="F52" s="15">
        <f t="shared" si="4"/>
        <v>16249.970000000001</v>
      </c>
      <c r="G52" s="15">
        <f t="shared" si="4"/>
        <v>24374.97</v>
      </c>
      <c r="H52" s="15">
        <f>ROUND(18746.24*C52,2)</f>
        <v>18746.24</v>
      </c>
      <c r="I52" s="15">
        <f t="shared" si="6"/>
        <v>15540.25</v>
      </c>
      <c r="J52" s="15">
        <f t="shared" si="7"/>
        <v>34286.490000000005</v>
      </c>
      <c r="K52" s="15">
        <f t="shared" si="8"/>
        <v>640.91</v>
      </c>
      <c r="L52" s="15">
        <f t="shared" si="9"/>
        <v>468.75</v>
      </c>
      <c r="M52" s="15">
        <f t="shared" si="10"/>
        <v>446.25</v>
      </c>
      <c r="N52" s="15">
        <f t="shared" si="11"/>
        <v>346.19</v>
      </c>
      <c r="O52" s="15">
        <f t="shared" si="12"/>
        <v>1902.1</v>
      </c>
      <c r="P52" s="15">
        <f t="shared" si="13"/>
        <v>81.29</v>
      </c>
      <c r="Q52" s="15">
        <f t="shared" si="14"/>
        <v>93.75</v>
      </c>
      <c r="R52" s="15">
        <f>ROUND(126.13*C52,2)</f>
        <v>126.13</v>
      </c>
      <c r="S52" s="15">
        <f t="shared" si="16"/>
        <v>10.69</v>
      </c>
      <c r="T52" s="15">
        <f t="shared" si="17"/>
        <v>311.86</v>
      </c>
      <c r="U52" s="15">
        <f t="shared" si="18"/>
        <v>106.33</v>
      </c>
      <c r="V52" s="15">
        <f t="shared" si="19"/>
        <v>156.25</v>
      </c>
      <c r="W52" s="15">
        <f t="shared" si="20"/>
        <v>186.94</v>
      </c>
      <c r="X52" s="15">
        <f t="shared" si="21"/>
        <v>449.52</v>
      </c>
      <c r="Y52" s="15">
        <f t="shared" si="22"/>
        <v>12.5</v>
      </c>
      <c r="Z52" s="15">
        <f t="shared" si="23"/>
        <v>21.49</v>
      </c>
      <c r="AA52" s="16">
        <f t="shared" si="24"/>
        <v>33.989999999999995</v>
      </c>
      <c r="AB52" s="15">
        <f t="shared" si="25"/>
        <v>140.13</v>
      </c>
      <c r="AC52" s="15">
        <f t="shared" si="26"/>
        <v>140.19</v>
      </c>
      <c r="AD52" s="15">
        <f t="shared" si="27"/>
        <v>223.87</v>
      </c>
      <c r="AE52" s="16">
        <f t="shared" si="28"/>
        <v>504.19</v>
      </c>
      <c r="AF52" s="28">
        <f t="shared" si="38"/>
        <v>1299.56</v>
      </c>
      <c r="AG52" s="15">
        <f t="shared" si="29"/>
        <v>1179.71</v>
      </c>
      <c r="AH52" s="15">
        <f t="shared" si="30"/>
        <v>1837.56</v>
      </c>
      <c r="AI52" s="15">
        <f t="shared" si="31"/>
        <v>1742.94</v>
      </c>
      <c r="AJ52" s="15">
        <f t="shared" si="32"/>
        <v>657.19</v>
      </c>
      <c r="AK52" s="15">
        <f t="shared" si="33"/>
        <v>5417.4</v>
      </c>
      <c r="AL52" s="15">
        <f t="shared" si="34"/>
        <v>67.06</v>
      </c>
      <c r="AM52" s="15">
        <f t="shared" si="35"/>
        <v>74.19</v>
      </c>
      <c r="AN52" s="15">
        <f t="shared" si="36"/>
        <v>74.25</v>
      </c>
      <c r="AO52" s="15">
        <f t="shared" si="37"/>
        <v>215.5</v>
      </c>
      <c r="AP52" s="15">
        <f t="shared" si="39"/>
        <v>59371.020000000004</v>
      </c>
      <c r="AQ52" s="7">
        <v>88</v>
      </c>
    </row>
    <row r="53" spans="1:43" ht="12.75">
      <c r="A53" s="24">
        <v>52</v>
      </c>
      <c r="B53" s="7" t="s">
        <v>48</v>
      </c>
      <c r="C53" s="27">
        <v>1</v>
      </c>
      <c r="D53" s="15">
        <f t="shared" si="2"/>
        <v>8124.97</v>
      </c>
      <c r="E53" s="15">
        <f t="shared" si="3"/>
        <v>8125</v>
      </c>
      <c r="F53" s="15">
        <f t="shared" si="4"/>
        <v>16249.970000000001</v>
      </c>
      <c r="G53" s="15">
        <f t="shared" si="4"/>
        <v>24374.97</v>
      </c>
      <c r="H53" s="15">
        <f t="shared" si="5"/>
        <v>18746.24</v>
      </c>
      <c r="I53" s="15">
        <f t="shared" si="6"/>
        <v>15540.25</v>
      </c>
      <c r="J53" s="15">
        <f t="shared" si="7"/>
        <v>34286.490000000005</v>
      </c>
      <c r="K53" s="15">
        <f t="shared" si="8"/>
        <v>640.91</v>
      </c>
      <c r="L53" s="15">
        <f t="shared" si="9"/>
        <v>468.75</v>
      </c>
      <c r="M53" s="15">
        <f t="shared" si="10"/>
        <v>446.25</v>
      </c>
      <c r="N53" s="15">
        <f>ROUND(346.19*C53,2)</f>
        <v>346.19</v>
      </c>
      <c r="O53" s="15">
        <f t="shared" si="12"/>
        <v>1902.1</v>
      </c>
      <c r="P53" s="15">
        <f t="shared" si="13"/>
        <v>81.29</v>
      </c>
      <c r="Q53" s="15">
        <f t="shared" si="14"/>
        <v>93.75</v>
      </c>
      <c r="R53" s="15">
        <f t="shared" si="15"/>
        <v>126.13</v>
      </c>
      <c r="S53" s="15">
        <f t="shared" si="16"/>
        <v>10.69</v>
      </c>
      <c r="T53" s="15">
        <f t="shared" si="17"/>
        <v>311.86</v>
      </c>
      <c r="U53" s="15">
        <f t="shared" si="18"/>
        <v>106.33</v>
      </c>
      <c r="V53" s="15">
        <f t="shared" si="19"/>
        <v>156.25</v>
      </c>
      <c r="W53" s="15">
        <f t="shared" si="20"/>
        <v>186.94</v>
      </c>
      <c r="X53" s="15">
        <f t="shared" si="21"/>
        <v>449.52</v>
      </c>
      <c r="Y53" s="15">
        <f t="shared" si="22"/>
        <v>12.5</v>
      </c>
      <c r="Z53" s="15">
        <f t="shared" si="23"/>
        <v>21.49</v>
      </c>
      <c r="AA53" s="16">
        <f t="shared" si="24"/>
        <v>33.989999999999995</v>
      </c>
      <c r="AB53" s="15">
        <f t="shared" si="25"/>
        <v>140.13</v>
      </c>
      <c r="AC53" s="15">
        <f t="shared" si="26"/>
        <v>140.19</v>
      </c>
      <c r="AD53" s="15">
        <f t="shared" si="27"/>
        <v>223.87</v>
      </c>
      <c r="AE53" s="16">
        <f t="shared" si="28"/>
        <v>504.19</v>
      </c>
      <c r="AF53" s="28">
        <f t="shared" si="38"/>
        <v>1299.56</v>
      </c>
      <c r="AG53" s="15">
        <f t="shared" si="29"/>
        <v>1179.71</v>
      </c>
      <c r="AH53" s="15">
        <f t="shared" si="30"/>
        <v>1837.56</v>
      </c>
      <c r="AI53" s="15">
        <f>ROUND(1742.94*C53,2)</f>
        <v>1742.94</v>
      </c>
      <c r="AJ53" s="15">
        <f t="shared" si="32"/>
        <v>657.19</v>
      </c>
      <c r="AK53" s="15">
        <f t="shared" si="33"/>
        <v>5417.4</v>
      </c>
      <c r="AL53" s="15">
        <f t="shared" si="34"/>
        <v>67.06</v>
      </c>
      <c r="AM53" s="15">
        <f t="shared" si="35"/>
        <v>74.19</v>
      </c>
      <c r="AN53" s="15">
        <f t="shared" si="36"/>
        <v>74.25</v>
      </c>
      <c r="AO53" s="15">
        <f t="shared" si="37"/>
        <v>215.5</v>
      </c>
      <c r="AP53" s="15">
        <f t="shared" si="39"/>
        <v>59371.020000000004</v>
      </c>
      <c r="AQ53" s="7">
        <v>133</v>
      </c>
    </row>
    <row r="54" spans="1:43" ht="12.75">
      <c r="A54" s="24">
        <v>53</v>
      </c>
      <c r="B54" s="7" t="s">
        <v>40</v>
      </c>
      <c r="C54" s="27">
        <v>1</v>
      </c>
      <c r="D54" s="15">
        <f t="shared" si="2"/>
        <v>8124.97</v>
      </c>
      <c r="E54" s="15">
        <f t="shared" si="3"/>
        <v>8125</v>
      </c>
      <c r="F54" s="15">
        <f t="shared" si="4"/>
        <v>16249.970000000001</v>
      </c>
      <c r="G54" s="15">
        <f t="shared" si="4"/>
        <v>24374.97</v>
      </c>
      <c r="H54" s="15">
        <f t="shared" si="5"/>
        <v>18746.24</v>
      </c>
      <c r="I54" s="15">
        <f t="shared" si="6"/>
        <v>15540.25</v>
      </c>
      <c r="J54" s="15">
        <f t="shared" si="7"/>
        <v>34286.490000000005</v>
      </c>
      <c r="K54" s="15">
        <f t="shared" si="8"/>
        <v>640.91</v>
      </c>
      <c r="L54" s="15">
        <f t="shared" si="9"/>
        <v>468.75</v>
      </c>
      <c r="M54" s="15">
        <f t="shared" si="10"/>
        <v>446.25</v>
      </c>
      <c r="N54" s="15">
        <f t="shared" si="11"/>
        <v>346.19</v>
      </c>
      <c r="O54" s="15">
        <f t="shared" si="12"/>
        <v>1902.1</v>
      </c>
      <c r="P54" s="15">
        <f t="shared" si="13"/>
        <v>81.29</v>
      </c>
      <c r="Q54" s="15">
        <f t="shared" si="14"/>
        <v>93.75</v>
      </c>
      <c r="R54" s="15">
        <f t="shared" si="15"/>
        <v>126.13</v>
      </c>
      <c r="S54" s="15">
        <f t="shared" si="16"/>
        <v>10.69</v>
      </c>
      <c r="T54" s="15">
        <f t="shared" si="17"/>
        <v>311.86</v>
      </c>
      <c r="U54" s="15">
        <f t="shared" si="18"/>
        <v>106.33</v>
      </c>
      <c r="V54" s="15">
        <f t="shared" si="19"/>
        <v>156.25</v>
      </c>
      <c r="W54" s="15">
        <f t="shared" si="20"/>
        <v>186.94</v>
      </c>
      <c r="X54" s="15">
        <f t="shared" si="21"/>
        <v>449.52</v>
      </c>
      <c r="Y54" s="15">
        <f t="shared" si="22"/>
        <v>12.5</v>
      </c>
      <c r="Z54" s="15">
        <f t="shared" si="23"/>
        <v>21.49</v>
      </c>
      <c r="AA54" s="16">
        <f t="shared" si="24"/>
        <v>33.989999999999995</v>
      </c>
      <c r="AB54" s="15">
        <f t="shared" si="25"/>
        <v>140.13</v>
      </c>
      <c r="AC54" s="15">
        <f t="shared" si="26"/>
        <v>140.19</v>
      </c>
      <c r="AD54" s="15">
        <f t="shared" si="27"/>
        <v>223.87</v>
      </c>
      <c r="AE54" s="16">
        <f t="shared" si="28"/>
        <v>504.19</v>
      </c>
      <c r="AF54" s="28">
        <f t="shared" si="38"/>
        <v>1299.56</v>
      </c>
      <c r="AG54" s="15">
        <f t="shared" si="29"/>
        <v>1179.71</v>
      </c>
      <c r="AH54" s="15">
        <f t="shared" si="30"/>
        <v>1837.56</v>
      </c>
      <c r="AI54" s="15">
        <f t="shared" si="31"/>
        <v>1742.94</v>
      </c>
      <c r="AJ54" s="15">
        <f t="shared" si="32"/>
        <v>657.19</v>
      </c>
      <c r="AK54" s="15">
        <f t="shared" si="33"/>
        <v>5417.4</v>
      </c>
      <c r="AL54" s="15">
        <f t="shared" si="34"/>
        <v>67.06</v>
      </c>
      <c r="AM54" s="15">
        <f t="shared" si="35"/>
        <v>74.19</v>
      </c>
      <c r="AN54" s="15">
        <f t="shared" si="36"/>
        <v>74.25</v>
      </c>
      <c r="AO54" s="15">
        <f t="shared" si="37"/>
        <v>215.5</v>
      </c>
      <c r="AP54" s="15">
        <f t="shared" si="39"/>
        <v>59371.020000000004</v>
      </c>
      <c r="AQ54" s="7">
        <v>116</v>
      </c>
    </row>
    <row r="55" spans="1:43" ht="12.75">
      <c r="A55" s="24">
        <v>54</v>
      </c>
      <c r="B55" s="7" t="s">
        <v>41</v>
      </c>
      <c r="C55" s="27">
        <v>1</v>
      </c>
      <c r="D55" s="15">
        <f t="shared" si="2"/>
        <v>8124.97</v>
      </c>
      <c r="E55" s="15">
        <f t="shared" si="3"/>
        <v>8125</v>
      </c>
      <c r="F55" s="15">
        <f t="shared" si="4"/>
        <v>16249.970000000001</v>
      </c>
      <c r="G55" s="15">
        <f t="shared" si="4"/>
        <v>24374.97</v>
      </c>
      <c r="H55" s="15">
        <f t="shared" si="5"/>
        <v>18746.24</v>
      </c>
      <c r="I55" s="15">
        <f t="shared" si="6"/>
        <v>15540.25</v>
      </c>
      <c r="J55" s="15">
        <f t="shared" si="7"/>
        <v>34286.490000000005</v>
      </c>
      <c r="K55" s="15">
        <f t="shared" si="8"/>
        <v>640.91</v>
      </c>
      <c r="L55" s="15">
        <f t="shared" si="9"/>
        <v>468.75</v>
      </c>
      <c r="M55" s="15">
        <f t="shared" si="10"/>
        <v>446.25</v>
      </c>
      <c r="N55" s="15">
        <f t="shared" si="11"/>
        <v>346.19</v>
      </c>
      <c r="O55" s="15">
        <f t="shared" si="12"/>
        <v>1902.1</v>
      </c>
      <c r="P55" s="15">
        <f t="shared" si="13"/>
        <v>81.29</v>
      </c>
      <c r="Q55" s="15">
        <f t="shared" si="14"/>
        <v>93.75</v>
      </c>
      <c r="R55" s="15">
        <f t="shared" si="15"/>
        <v>126.13</v>
      </c>
      <c r="S55" s="15">
        <f t="shared" si="16"/>
        <v>10.69</v>
      </c>
      <c r="T55" s="15">
        <f t="shared" si="17"/>
        <v>311.86</v>
      </c>
      <c r="U55" s="15">
        <f t="shared" si="18"/>
        <v>106.33</v>
      </c>
      <c r="V55" s="15">
        <f t="shared" si="19"/>
        <v>156.25</v>
      </c>
      <c r="W55" s="15">
        <f t="shared" si="20"/>
        <v>186.94</v>
      </c>
      <c r="X55" s="15">
        <f t="shared" si="21"/>
        <v>449.52</v>
      </c>
      <c r="Y55" s="15">
        <f t="shared" si="22"/>
        <v>12.5</v>
      </c>
      <c r="Z55" s="15">
        <f t="shared" si="23"/>
        <v>21.49</v>
      </c>
      <c r="AA55" s="16">
        <f t="shared" si="24"/>
        <v>33.989999999999995</v>
      </c>
      <c r="AB55" s="15">
        <f t="shared" si="25"/>
        <v>140.13</v>
      </c>
      <c r="AC55" s="15">
        <f t="shared" si="26"/>
        <v>140.19</v>
      </c>
      <c r="AD55" s="15">
        <f t="shared" si="27"/>
        <v>223.87</v>
      </c>
      <c r="AE55" s="16">
        <f t="shared" si="28"/>
        <v>504.19</v>
      </c>
      <c r="AF55" s="28">
        <f t="shared" si="38"/>
        <v>1299.56</v>
      </c>
      <c r="AG55" s="15">
        <f t="shared" si="29"/>
        <v>1179.71</v>
      </c>
      <c r="AH55" s="15">
        <f t="shared" si="30"/>
        <v>1837.56</v>
      </c>
      <c r="AI55" s="15">
        <f t="shared" si="31"/>
        <v>1742.94</v>
      </c>
      <c r="AJ55" s="15">
        <f t="shared" si="32"/>
        <v>657.19</v>
      </c>
      <c r="AK55" s="15">
        <f t="shared" si="33"/>
        <v>5417.4</v>
      </c>
      <c r="AL55" s="15">
        <f t="shared" si="34"/>
        <v>67.06</v>
      </c>
      <c r="AM55" s="15">
        <f t="shared" si="35"/>
        <v>74.19</v>
      </c>
      <c r="AN55" s="15">
        <f t="shared" si="36"/>
        <v>74.25</v>
      </c>
      <c r="AO55" s="15">
        <f t="shared" si="37"/>
        <v>215.5</v>
      </c>
      <c r="AP55" s="15">
        <f t="shared" si="39"/>
        <v>59371.020000000004</v>
      </c>
      <c r="AQ55" s="7">
        <v>122</v>
      </c>
    </row>
    <row r="56" spans="1:43" ht="12.75">
      <c r="A56" s="24">
        <v>55</v>
      </c>
      <c r="B56" s="7" t="s">
        <v>55</v>
      </c>
      <c r="C56" s="27">
        <v>3</v>
      </c>
      <c r="D56" s="15">
        <f t="shared" si="2"/>
        <v>24374.91</v>
      </c>
      <c r="E56" s="15">
        <f t="shared" si="3"/>
        <v>24375</v>
      </c>
      <c r="F56" s="15">
        <f t="shared" si="4"/>
        <v>48749.91</v>
      </c>
      <c r="G56" s="15">
        <f t="shared" si="4"/>
        <v>73124.91</v>
      </c>
      <c r="H56" s="15">
        <f t="shared" si="5"/>
        <v>56238.72</v>
      </c>
      <c r="I56" s="15">
        <f t="shared" si="6"/>
        <v>46620.75</v>
      </c>
      <c r="J56" s="15">
        <f t="shared" si="7"/>
        <v>102859.47</v>
      </c>
      <c r="K56" s="15">
        <f t="shared" si="8"/>
        <v>1922.73</v>
      </c>
      <c r="L56" s="15">
        <f t="shared" si="9"/>
        <v>1406.25</v>
      </c>
      <c r="M56" s="15">
        <f t="shared" si="10"/>
        <v>1338.75</v>
      </c>
      <c r="N56" s="15">
        <f t="shared" si="11"/>
        <v>1038.57</v>
      </c>
      <c r="O56" s="15">
        <f t="shared" si="12"/>
        <v>5706.299999999999</v>
      </c>
      <c r="P56" s="15">
        <f t="shared" si="13"/>
        <v>243.87</v>
      </c>
      <c r="Q56" s="15">
        <f t="shared" si="14"/>
        <v>281.25</v>
      </c>
      <c r="R56" s="15">
        <f t="shared" si="15"/>
        <v>378.39</v>
      </c>
      <c r="S56" s="15">
        <f t="shared" si="16"/>
        <v>32.07</v>
      </c>
      <c r="T56" s="15">
        <f t="shared" si="17"/>
        <v>935.58</v>
      </c>
      <c r="U56" s="15">
        <f t="shared" si="18"/>
        <v>318.99</v>
      </c>
      <c r="V56" s="15">
        <f t="shared" si="19"/>
        <v>468.75</v>
      </c>
      <c r="W56" s="15">
        <f t="shared" si="20"/>
        <v>560.82</v>
      </c>
      <c r="X56" s="15">
        <f t="shared" si="21"/>
        <v>1348.56</v>
      </c>
      <c r="Y56" s="15">
        <f t="shared" si="22"/>
        <v>37.5</v>
      </c>
      <c r="Z56" s="15">
        <f t="shared" si="23"/>
        <v>64.47</v>
      </c>
      <c r="AA56" s="16">
        <f t="shared" si="24"/>
        <v>101.97</v>
      </c>
      <c r="AB56" s="15">
        <f t="shared" si="25"/>
        <v>420.39</v>
      </c>
      <c r="AC56" s="15">
        <f t="shared" si="26"/>
        <v>420.57</v>
      </c>
      <c r="AD56" s="15">
        <f t="shared" si="27"/>
        <v>671.61</v>
      </c>
      <c r="AE56" s="16">
        <f>AB56+AC56+AD56</f>
        <v>1512.5700000000002</v>
      </c>
      <c r="AF56" s="28">
        <f t="shared" si="38"/>
        <v>3898.6800000000003</v>
      </c>
      <c r="AG56" s="15">
        <f>ROUND(1179.71*C56,2)</f>
        <v>3539.13</v>
      </c>
      <c r="AH56" s="15">
        <f t="shared" si="30"/>
        <v>5512.68</v>
      </c>
      <c r="AI56" s="15">
        <f t="shared" si="31"/>
        <v>5228.82</v>
      </c>
      <c r="AJ56" s="15">
        <f t="shared" si="32"/>
        <v>1971.57</v>
      </c>
      <c r="AK56" s="15">
        <f t="shared" si="33"/>
        <v>16252.2</v>
      </c>
      <c r="AL56" s="15">
        <f t="shared" si="34"/>
        <v>201.18</v>
      </c>
      <c r="AM56" s="15">
        <f t="shared" si="35"/>
        <v>222.57</v>
      </c>
      <c r="AN56" s="15">
        <f t="shared" si="36"/>
        <v>222.75</v>
      </c>
      <c r="AO56" s="15">
        <f t="shared" si="37"/>
        <v>646.5</v>
      </c>
      <c r="AP56" s="15">
        <f t="shared" si="39"/>
        <v>178113.06</v>
      </c>
      <c r="AQ56" s="7">
        <v>153</v>
      </c>
    </row>
    <row r="57" spans="1:43" ht="12.75">
      <c r="A57" s="24">
        <v>56</v>
      </c>
      <c r="B57" s="7" t="s">
        <v>42</v>
      </c>
      <c r="C57" s="27">
        <v>10</v>
      </c>
      <c r="D57" s="15">
        <f t="shared" si="2"/>
        <v>81249.7</v>
      </c>
      <c r="E57" s="15">
        <f t="shared" si="3"/>
        <v>81250</v>
      </c>
      <c r="F57" s="15">
        <f t="shared" si="4"/>
        <v>162499.7</v>
      </c>
      <c r="G57" s="15">
        <f t="shared" si="4"/>
        <v>243749.7</v>
      </c>
      <c r="H57" s="15">
        <f t="shared" si="5"/>
        <v>187462.4</v>
      </c>
      <c r="I57" s="15">
        <f t="shared" si="6"/>
        <v>155402.5</v>
      </c>
      <c r="J57" s="15">
        <f t="shared" si="7"/>
        <v>342864.9</v>
      </c>
      <c r="K57" s="15">
        <f t="shared" si="8"/>
        <v>6409.1</v>
      </c>
      <c r="L57" s="15">
        <f t="shared" si="9"/>
        <v>4687.5</v>
      </c>
      <c r="M57" s="15">
        <f t="shared" si="10"/>
        <v>4462.5</v>
      </c>
      <c r="N57" s="15">
        <f t="shared" si="11"/>
        <v>3461.9</v>
      </c>
      <c r="O57" s="15">
        <f t="shared" si="12"/>
        <v>19021</v>
      </c>
      <c r="P57" s="15">
        <f t="shared" si="13"/>
        <v>812.9</v>
      </c>
      <c r="Q57" s="15">
        <f t="shared" si="14"/>
        <v>937.5</v>
      </c>
      <c r="R57" s="15">
        <f t="shared" si="15"/>
        <v>1261.3</v>
      </c>
      <c r="S57" s="15">
        <f t="shared" si="16"/>
        <v>106.9</v>
      </c>
      <c r="T57" s="15">
        <f t="shared" si="17"/>
        <v>3118.6</v>
      </c>
      <c r="U57" s="15">
        <f t="shared" si="18"/>
        <v>1063.3</v>
      </c>
      <c r="V57" s="15">
        <f t="shared" si="19"/>
        <v>1562.5</v>
      </c>
      <c r="W57" s="15">
        <f t="shared" si="20"/>
        <v>1869.4</v>
      </c>
      <c r="X57" s="15">
        <f t="shared" si="21"/>
        <v>4495.200000000001</v>
      </c>
      <c r="Y57" s="15">
        <f t="shared" si="22"/>
        <v>125</v>
      </c>
      <c r="Z57" s="15">
        <f t="shared" si="23"/>
        <v>214.9</v>
      </c>
      <c r="AA57" s="16">
        <f t="shared" si="24"/>
        <v>339.9</v>
      </c>
      <c r="AB57" s="15">
        <f t="shared" si="25"/>
        <v>1401.3</v>
      </c>
      <c r="AC57" s="15">
        <f t="shared" si="26"/>
        <v>1401.9</v>
      </c>
      <c r="AD57" s="15">
        <f t="shared" si="27"/>
        <v>2238.7</v>
      </c>
      <c r="AE57" s="16">
        <f t="shared" si="28"/>
        <v>5041.9</v>
      </c>
      <c r="AF57" s="28">
        <f t="shared" si="38"/>
        <v>12995.599999999997</v>
      </c>
      <c r="AG57" s="15">
        <f t="shared" si="29"/>
        <v>11797.1</v>
      </c>
      <c r="AH57" s="15">
        <f t="shared" si="30"/>
        <v>18375.6</v>
      </c>
      <c r="AI57" s="15">
        <f t="shared" si="31"/>
        <v>17429.4</v>
      </c>
      <c r="AJ57" s="15">
        <f t="shared" si="32"/>
        <v>6571.9</v>
      </c>
      <c r="AK57" s="15">
        <f t="shared" si="33"/>
        <v>54174</v>
      </c>
      <c r="AL57" s="15">
        <f t="shared" si="34"/>
        <v>670.6</v>
      </c>
      <c r="AM57" s="15">
        <f t="shared" si="35"/>
        <v>741.9</v>
      </c>
      <c r="AN57" s="15">
        <f t="shared" si="36"/>
        <v>742.5</v>
      </c>
      <c r="AO57" s="15">
        <f t="shared" si="37"/>
        <v>2155</v>
      </c>
      <c r="AP57" s="15">
        <f t="shared" si="39"/>
        <v>593710.2</v>
      </c>
      <c r="AQ57" s="7">
        <v>72</v>
      </c>
    </row>
    <row r="58" spans="1:43" ht="12.75">
      <c r="A58" s="24">
        <v>57</v>
      </c>
      <c r="B58" s="7" t="s">
        <v>43</v>
      </c>
      <c r="C58" s="27">
        <v>1</v>
      </c>
      <c r="D58" s="15">
        <f t="shared" si="2"/>
        <v>8124.97</v>
      </c>
      <c r="E58" s="15">
        <f t="shared" si="3"/>
        <v>8125</v>
      </c>
      <c r="F58" s="15">
        <f t="shared" si="4"/>
        <v>16249.970000000001</v>
      </c>
      <c r="G58" s="15">
        <f t="shared" si="4"/>
        <v>24374.97</v>
      </c>
      <c r="H58" s="15">
        <f t="shared" si="5"/>
        <v>18746.24</v>
      </c>
      <c r="I58" s="15">
        <f t="shared" si="6"/>
        <v>15540.25</v>
      </c>
      <c r="J58" s="15">
        <f t="shared" si="7"/>
        <v>34286.490000000005</v>
      </c>
      <c r="K58" s="15">
        <f t="shared" si="8"/>
        <v>640.91</v>
      </c>
      <c r="L58" s="15">
        <f t="shared" si="9"/>
        <v>468.75</v>
      </c>
      <c r="M58" s="15">
        <f t="shared" si="10"/>
        <v>446.25</v>
      </c>
      <c r="N58" s="15">
        <f t="shared" si="11"/>
        <v>346.19</v>
      </c>
      <c r="O58" s="15">
        <f t="shared" si="12"/>
        <v>1902.1</v>
      </c>
      <c r="P58" s="15">
        <f t="shared" si="13"/>
        <v>81.29</v>
      </c>
      <c r="Q58" s="15">
        <f t="shared" si="14"/>
        <v>93.75</v>
      </c>
      <c r="R58" s="15">
        <f t="shared" si="15"/>
        <v>126.13</v>
      </c>
      <c r="S58" s="15">
        <f t="shared" si="16"/>
        <v>10.69</v>
      </c>
      <c r="T58" s="15">
        <f t="shared" si="17"/>
        <v>311.86</v>
      </c>
      <c r="U58" s="15">
        <f t="shared" si="18"/>
        <v>106.33</v>
      </c>
      <c r="V58" s="15">
        <f t="shared" si="19"/>
        <v>156.25</v>
      </c>
      <c r="W58" s="15">
        <f t="shared" si="20"/>
        <v>186.94</v>
      </c>
      <c r="X58" s="15">
        <f t="shared" si="21"/>
        <v>449.52</v>
      </c>
      <c r="Y58" s="15">
        <f t="shared" si="22"/>
        <v>12.5</v>
      </c>
      <c r="Z58" s="15">
        <f>ROUND(21.49*C58,2)</f>
        <v>21.49</v>
      </c>
      <c r="AA58" s="16">
        <f t="shared" si="24"/>
        <v>33.989999999999995</v>
      </c>
      <c r="AB58" s="15">
        <f t="shared" si="25"/>
        <v>140.13</v>
      </c>
      <c r="AC58" s="15">
        <f t="shared" si="26"/>
        <v>140.19</v>
      </c>
      <c r="AD58" s="15">
        <f t="shared" si="27"/>
        <v>223.87</v>
      </c>
      <c r="AE58" s="16">
        <f t="shared" si="28"/>
        <v>504.19</v>
      </c>
      <c r="AF58" s="28">
        <f t="shared" si="38"/>
        <v>1299.56</v>
      </c>
      <c r="AG58" s="15">
        <f t="shared" si="29"/>
        <v>1179.71</v>
      </c>
      <c r="AH58" s="15">
        <f t="shared" si="30"/>
        <v>1837.56</v>
      </c>
      <c r="AI58" s="15">
        <f t="shared" si="31"/>
        <v>1742.94</v>
      </c>
      <c r="AJ58" s="15">
        <f t="shared" si="32"/>
        <v>657.19</v>
      </c>
      <c r="AK58" s="15">
        <f t="shared" si="33"/>
        <v>5417.4</v>
      </c>
      <c r="AL58" s="15">
        <f t="shared" si="34"/>
        <v>67.06</v>
      </c>
      <c r="AM58" s="15">
        <f t="shared" si="35"/>
        <v>74.19</v>
      </c>
      <c r="AN58" s="15">
        <f t="shared" si="36"/>
        <v>74.25</v>
      </c>
      <c r="AO58" s="15">
        <f t="shared" si="37"/>
        <v>215.5</v>
      </c>
      <c r="AP58" s="15">
        <f t="shared" si="39"/>
        <v>59371.020000000004</v>
      </c>
      <c r="AQ58" s="7">
        <v>7</v>
      </c>
    </row>
    <row r="59" spans="1:43" ht="12.75">
      <c r="A59" s="24">
        <v>58</v>
      </c>
      <c r="B59" s="7" t="s">
        <v>44</v>
      </c>
      <c r="C59" s="27">
        <v>1</v>
      </c>
      <c r="D59" s="15">
        <f t="shared" si="2"/>
        <v>8124.97</v>
      </c>
      <c r="E59" s="15">
        <f t="shared" si="3"/>
        <v>8125</v>
      </c>
      <c r="F59" s="15">
        <f t="shared" si="4"/>
        <v>16249.970000000001</v>
      </c>
      <c r="G59" s="15">
        <f t="shared" si="4"/>
        <v>24374.97</v>
      </c>
      <c r="H59" s="15">
        <f t="shared" si="5"/>
        <v>18746.24</v>
      </c>
      <c r="I59" s="15">
        <f t="shared" si="6"/>
        <v>15540.25</v>
      </c>
      <c r="J59" s="15">
        <f t="shared" si="7"/>
        <v>34286.490000000005</v>
      </c>
      <c r="K59" s="15">
        <f t="shared" si="8"/>
        <v>640.91</v>
      </c>
      <c r="L59" s="15">
        <f t="shared" si="9"/>
        <v>468.75</v>
      </c>
      <c r="M59" s="15">
        <f t="shared" si="10"/>
        <v>446.25</v>
      </c>
      <c r="N59" s="15">
        <f t="shared" si="11"/>
        <v>346.19</v>
      </c>
      <c r="O59" s="15">
        <f t="shared" si="12"/>
        <v>1902.1</v>
      </c>
      <c r="P59" s="15">
        <f t="shared" si="13"/>
        <v>81.29</v>
      </c>
      <c r="Q59" s="15">
        <f t="shared" si="14"/>
        <v>93.75</v>
      </c>
      <c r="R59" s="15">
        <f t="shared" si="15"/>
        <v>126.13</v>
      </c>
      <c r="S59" s="15">
        <f t="shared" si="16"/>
        <v>10.69</v>
      </c>
      <c r="T59" s="15">
        <f t="shared" si="17"/>
        <v>311.86</v>
      </c>
      <c r="U59" s="15">
        <f t="shared" si="18"/>
        <v>106.33</v>
      </c>
      <c r="V59" s="15">
        <f t="shared" si="19"/>
        <v>156.25</v>
      </c>
      <c r="W59" s="15">
        <f t="shared" si="20"/>
        <v>186.94</v>
      </c>
      <c r="X59" s="15">
        <f t="shared" si="21"/>
        <v>449.52</v>
      </c>
      <c r="Y59" s="15">
        <f t="shared" si="22"/>
        <v>12.5</v>
      </c>
      <c r="Z59" s="15">
        <f t="shared" si="23"/>
        <v>21.49</v>
      </c>
      <c r="AA59" s="16">
        <f t="shared" si="24"/>
        <v>33.989999999999995</v>
      </c>
      <c r="AB59" s="15">
        <f t="shared" si="25"/>
        <v>140.13</v>
      </c>
      <c r="AC59" s="15">
        <f t="shared" si="26"/>
        <v>140.19</v>
      </c>
      <c r="AD59" s="15">
        <f t="shared" si="27"/>
        <v>223.87</v>
      </c>
      <c r="AE59" s="16">
        <f t="shared" si="28"/>
        <v>504.19</v>
      </c>
      <c r="AF59" s="28">
        <f t="shared" si="38"/>
        <v>1299.56</v>
      </c>
      <c r="AG59" s="15">
        <f t="shared" si="29"/>
        <v>1179.71</v>
      </c>
      <c r="AH59" s="15">
        <f t="shared" si="30"/>
        <v>1837.56</v>
      </c>
      <c r="AI59" s="15">
        <f t="shared" si="31"/>
        <v>1742.94</v>
      </c>
      <c r="AJ59" s="15">
        <f t="shared" si="32"/>
        <v>657.19</v>
      </c>
      <c r="AK59" s="15">
        <f t="shared" si="33"/>
        <v>5417.4</v>
      </c>
      <c r="AL59" s="15">
        <f t="shared" si="34"/>
        <v>67.06</v>
      </c>
      <c r="AM59" s="15">
        <f t="shared" si="35"/>
        <v>74.19</v>
      </c>
      <c r="AN59" s="15">
        <f t="shared" si="36"/>
        <v>74.25</v>
      </c>
      <c r="AO59" s="15">
        <f t="shared" si="37"/>
        <v>215.5</v>
      </c>
      <c r="AP59" s="15">
        <f t="shared" si="39"/>
        <v>59371.020000000004</v>
      </c>
      <c r="AQ59" s="7">
        <v>91</v>
      </c>
    </row>
    <row r="60" spans="1:43" ht="12.75">
      <c r="A60" s="24">
        <v>59</v>
      </c>
      <c r="B60" s="7" t="s">
        <v>51</v>
      </c>
      <c r="C60" s="27">
        <v>13</v>
      </c>
      <c r="D60" s="15">
        <f t="shared" si="2"/>
        <v>105624.61</v>
      </c>
      <c r="E60" s="15">
        <f t="shared" si="3"/>
        <v>105625</v>
      </c>
      <c r="F60" s="15">
        <f t="shared" si="4"/>
        <v>211249.61</v>
      </c>
      <c r="G60" s="15">
        <f t="shared" si="4"/>
        <v>316874.61</v>
      </c>
      <c r="H60" s="15">
        <f t="shared" si="5"/>
        <v>243701.12</v>
      </c>
      <c r="I60" s="15">
        <f>ROUND(15540.25*C60,2)</f>
        <v>202023.25</v>
      </c>
      <c r="J60" s="15">
        <f t="shared" si="7"/>
        <v>445724.37</v>
      </c>
      <c r="K60" s="15">
        <f t="shared" si="8"/>
        <v>8331.83</v>
      </c>
      <c r="L60" s="15">
        <f t="shared" si="9"/>
        <v>6093.75</v>
      </c>
      <c r="M60" s="15">
        <f t="shared" si="10"/>
        <v>5801.25</v>
      </c>
      <c r="N60" s="15">
        <f t="shared" si="11"/>
        <v>4500.47</v>
      </c>
      <c r="O60" s="15">
        <f t="shared" si="12"/>
        <v>24727.300000000003</v>
      </c>
      <c r="P60" s="15">
        <f t="shared" si="13"/>
        <v>1056.77</v>
      </c>
      <c r="Q60" s="15">
        <f t="shared" si="14"/>
        <v>1218.75</v>
      </c>
      <c r="R60" s="15">
        <f t="shared" si="15"/>
        <v>1639.69</v>
      </c>
      <c r="S60" s="15">
        <f t="shared" si="16"/>
        <v>138.97</v>
      </c>
      <c r="T60" s="15">
        <f t="shared" si="17"/>
        <v>4054.18</v>
      </c>
      <c r="U60" s="15">
        <f t="shared" si="18"/>
        <v>1382.29</v>
      </c>
      <c r="V60" s="15">
        <f t="shared" si="19"/>
        <v>2031.25</v>
      </c>
      <c r="W60" s="15">
        <f t="shared" si="20"/>
        <v>2430.22</v>
      </c>
      <c r="X60" s="15">
        <f t="shared" si="21"/>
        <v>5843.76</v>
      </c>
      <c r="Y60" s="15">
        <f t="shared" si="22"/>
        <v>162.5</v>
      </c>
      <c r="Z60" s="15">
        <f t="shared" si="23"/>
        <v>279.37</v>
      </c>
      <c r="AA60" s="16">
        <f t="shared" si="24"/>
        <v>441.87</v>
      </c>
      <c r="AB60" s="15">
        <f t="shared" si="25"/>
        <v>1821.69</v>
      </c>
      <c r="AC60" s="15">
        <f t="shared" si="26"/>
        <v>1822.47</v>
      </c>
      <c r="AD60" s="15">
        <f t="shared" si="27"/>
        <v>2910.31</v>
      </c>
      <c r="AE60" s="16">
        <f t="shared" si="28"/>
        <v>6554.469999999999</v>
      </c>
      <c r="AF60" s="28">
        <f t="shared" si="38"/>
        <v>16894.28</v>
      </c>
      <c r="AG60" s="15">
        <f t="shared" si="29"/>
        <v>15336.23</v>
      </c>
      <c r="AH60" s="15">
        <f t="shared" si="30"/>
        <v>23888.28</v>
      </c>
      <c r="AI60" s="15">
        <f t="shared" si="31"/>
        <v>22658.22</v>
      </c>
      <c r="AJ60" s="15">
        <f t="shared" si="32"/>
        <v>8543.47</v>
      </c>
      <c r="AK60" s="15">
        <f t="shared" si="33"/>
        <v>70426.2</v>
      </c>
      <c r="AL60" s="15">
        <f>ROUND(67.06*C60,2)</f>
        <v>871.78</v>
      </c>
      <c r="AM60" s="15">
        <f t="shared" si="35"/>
        <v>964.47</v>
      </c>
      <c r="AN60" s="15">
        <f t="shared" si="36"/>
        <v>965.25</v>
      </c>
      <c r="AO60" s="15">
        <f t="shared" si="37"/>
        <v>2801.5</v>
      </c>
      <c r="AP60" s="15">
        <f t="shared" si="39"/>
        <v>771823.26</v>
      </c>
      <c r="AQ60" s="7">
        <v>139</v>
      </c>
    </row>
    <row r="61" spans="1:43" ht="12.75">
      <c r="A61" s="24">
        <v>60</v>
      </c>
      <c r="B61" s="7" t="s">
        <v>45</v>
      </c>
      <c r="C61" s="27">
        <v>4</v>
      </c>
      <c r="D61" s="15">
        <f aca="true" t="shared" si="40" ref="D61:D67">ROUND(8124.97*C61,2)</f>
        <v>32499.88</v>
      </c>
      <c r="E61" s="15">
        <f aca="true" t="shared" si="41" ref="E61:E67">ROUND(8125*C61,2)</f>
        <v>32500</v>
      </c>
      <c r="F61" s="15">
        <f aca="true" t="shared" si="42" ref="F61:G67">D61+E61</f>
        <v>64999.880000000005</v>
      </c>
      <c r="G61" s="15">
        <f t="shared" si="42"/>
        <v>97499.88</v>
      </c>
      <c r="H61" s="15">
        <f aca="true" t="shared" si="43" ref="H61:H67">ROUND(18746.24*C61,2)</f>
        <v>74984.96</v>
      </c>
      <c r="I61" s="15">
        <f t="shared" si="6"/>
        <v>62161</v>
      </c>
      <c r="J61" s="15">
        <f aca="true" t="shared" si="44" ref="J61:J67">H61+I61</f>
        <v>137145.96000000002</v>
      </c>
      <c r="K61" s="15">
        <f aca="true" t="shared" si="45" ref="K61:K67">ROUND(640.91*C61,2)</f>
        <v>2563.64</v>
      </c>
      <c r="L61" s="15">
        <f aca="true" t="shared" si="46" ref="L61:L67">ROUND(468.75*C61,2)</f>
        <v>1875</v>
      </c>
      <c r="M61" s="15">
        <f aca="true" t="shared" si="47" ref="M61:M67">ROUND(446.25*C61,2)</f>
        <v>1785</v>
      </c>
      <c r="N61" s="15">
        <f aca="true" t="shared" si="48" ref="N61:N67">ROUND(346.19*C61,2)</f>
        <v>1384.76</v>
      </c>
      <c r="O61" s="15">
        <f aca="true" t="shared" si="49" ref="O61:O67">K61+L61+M61+N61</f>
        <v>7608.4</v>
      </c>
      <c r="P61" s="15">
        <f aca="true" t="shared" si="50" ref="P61:P67">ROUND(81.29*C61,2)</f>
        <v>325.16</v>
      </c>
      <c r="Q61" s="15">
        <f aca="true" t="shared" si="51" ref="Q61:Q67">ROUND(93.75*C61,2)</f>
        <v>375</v>
      </c>
      <c r="R61" s="15">
        <f aca="true" t="shared" si="52" ref="R61:R67">ROUND(126.13*C61,2)</f>
        <v>504.52</v>
      </c>
      <c r="S61" s="15">
        <f aca="true" t="shared" si="53" ref="S61:S67">ROUND(10.69*C61,2)</f>
        <v>42.76</v>
      </c>
      <c r="T61" s="15">
        <f aca="true" t="shared" si="54" ref="T61:T67">P61+Q61+R61+S61</f>
        <v>1247.44</v>
      </c>
      <c r="U61" s="15">
        <f aca="true" t="shared" si="55" ref="U61:U67">ROUND(106.33*C61,2)</f>
        <v>425.32</v>
      </c>
      <c r="V61" s="15">
        <f aca="true" t="shared" si="56" ref="V61:V67">ROUND(156.25*C61,2)</f>
        <v>625</v>
      </c>
      <c r="W61" s="15">
        <f aca="true" t="shared" si="57" ref="W61:W67">ROUND(186.94*C61,2)</f>
        <v>747.76</v>
      </c>
      <c r="X61" s="15">
        <f aca="true" t="shared" si="58" ref="X61:X67">U61+V61+W61</f>
        <v>1798.08</v>
      </c>
      <c r="Y61" s="15">
        <f aca="true" t="shared" si="59" ref="Y61:Y67">ROUND(12.5*C61,2)</f>
        <v>50</v>
      </c>
      <c r="Z61" s="15">
        <f aca="true" t="shared" si="60" ref="Z61:Z67">ROUND(21.49*C61,2)</f>
        <v>85.96</v>
      </c>
      <c r="AA61" s="16">
        <f aca="true" t="shared" si="61" ref="AA61:AA67">Y61+Z61</f>
        <v>135.95999999999998</v>
      </c>
      <c r="AB61" s="15">
        <f aca="true" t="shared" si="62" ref="AB61:AB67">ROUND(140.13*C61,2)</f>
        <v>560.52</v>
      </c>
      <c r="AC61" s="15">
        <f aca="true" t="shared" si="63" ref="AC61:AC67">ROUND(140.19*C61,2)</f>
        <v>560.76</v>
      </c>
      <c r="AD61" s="15">
        <f aca="true" t="shared" si="64" ref="AD61:AD67">ROUND(223.87*C61,2)</f>
        <v>895.48</v>
      </c>
      <c r="AE61" s="16">
        <f aca="true" t="shared" si="65" ref="AE61:AE67">AB61+AC61+AD61</f>
        <v>2016.76</v>
      </c>
      <c r="AF61" s="28">
        <f t="shared" si="38"/>
        <v>5198.24</v>
      </c>
      <c r="AG61" s="15">
        <f aca="true" t="shared" si="66" ref="AG61:AG67">ROUND(1179.71*C61,2)</f>
        <v>4718.84</v>
      </c>
      <c r="AH61" s="15">
        <f aca="true" t="shared" si="67" ref="AH61:AH67">ROUND(1837.56*C61,2)</f>
        <v>7350.24</v>
      </c>
      <c r="AI61" s="15">
        <f aca="true" t="shared" si="68" ref="AI61:AI67">ROUND(1742.94*C61,2)</f>
        <v>6971.76</v>
      </c>
      <c r="AJ61" s="15">
        <f aca="true" t="shared" si="69" ref="AJ61:AJ67">ROUND(657.19*C61,2)</f>
        <v>2628.76</v>
      </c>
      <c r="AK61" s="15">
        <f aca="true" t="shared" si="70" ref="AK61:AK67">AG61+AH61+AI61+AJ61</f>
        <v>21669.6</v>
      </c>
      <c r="AL61" s="15">
        <f t="shared" si="34"/>
        <v>268.24</v>
      </c>
      <c r="AM61" s="15">
        <f aca="true" t="shared" si="71" ref="AM61:AM67">ROUND(74.19*C61,2)</f>
        <v>296.76</v>
      </c>
      <c r="AN61" s="15">
        <f aca="true" t="shared" si="72" ref="AN61:AN67">ROUND(74.25*C61,2)</f>
        <v>297</v>
      </c>
      <c r="AO61" s="15">
        <f aca="true" t="shared" si="73" ref="AO61:AO67">AL61+AM61+AN61</f>
        <v>862</v>
      </c>
      <c r="AP61" s="15">
        <f t="shared" si="39"/>
        <v>237484.08000000002</v>
      </c>
      <c r="AQ61" s="7">
        <v>42</v>
      </c>
    </row>
    <row r="62" spans="1:43" ht="12.75">
      <c r="A62" s="24">
        <v>61</v>
      </c>
      <c r="B62" s="7" t="s">
        <v>62</v>
      </c>
      <c r="C62" s="27">
        <v>1</v>
      </c>
      <c r="D62" s="15">
        <f t="shared" si="40"/>
        <v>8124.97</v>
      </c>
      <c r="E62" s="15">
        <f t="shared" si="41"/>
        <v>8125</v>
      </c>
      <c r="F62" s="15">
        <f t="shared" si="42"/>
        <v>16249.970000000001</v>
      </c>
      <c r="G62" s="15">
        <f t="shared" si="42"/>
        <v>24374.97</v>
      </c>
      <c r="H62" s="15">
        <f t="shared" si="43"/>
        <v>18746.24</v>
      </c>
      <c r="I62" s="15">
        <f aca="true" t="shared" si="74" ref="I62:I67">ROUND(15540.25*C62,2)</f>
        <v>15540.25</v>
      </c>
      <c r="J62" s="15">
        <f t="shared" si="44"/>
        <v>34286.490000000005</v>
      </c>
      <c r="K62" s="15">
        <f t="shared" si="45"/>
        <v>640.91</v>
      </c>
      <c r="L62" s="15">
        <f t="shared" si="46"/>
        <v>468.75</v>
      </c>
      <c r="M62" s="15">
        <f t="shared" si="47"/>
        <v>446.25</v>
      </c>
      <c r="N62" s="15">
        <f t="shared" si="48"/>
        <v>346.19</v>
      </c>
      <c r="O62" s="15">
        <f t="shared" si="49"/>
        <v>1902.1</v>
      </c>
      <c r="P62" s="15">
        <f t="shared" si="50"/>
        <v>81.29</v>
      </c>
      <c r="Q62" s="15">
        <f t="shared" si="51"/>
        <v>93.75</v>
      </c>
      <c r="R62" s="15">
        <f t="shared" si="52"/>
        <v>126.13</v>
      </c>
      <c r="S62" s="15">
        <f t="shared" si="53"/>
        <v>10.69</v>
      </c>
      <c r="T62" s="15">
        <f t="shared" si="54"/>
        <v>311.86</v>
      </c>
      <c r="U62" s="15">
        <f t="shared" si="55"/>
        <v>106.33</v>
      </c>
      <c r="V62" s="15">
        <f t="shared" si="56"/>
        <v>156.25</v>
      </c>
      <c r="W62" s="15">
        <f t="shared" si="57"/>
        <v>186.94</v>
      </c>
      <c r="X62" s="15">
        <f t="shared" si="58"/>
        <v>449.52</v>
      </c>
      <c r="Y62" s="15">
        <f t="shared" si="59"/>
        <v>12.5</v>
      </c>
      <c r="Z62" s="15">
        <f t="shared" si="60"/>
        <v>21.49</v>
      </c>
      <c r="AA62" s="16">
        <f t="shared" si="61"/>
        <v>33.989999999999995</v>
      </c>
      <c r="AB62" s="15">
        <f t="shared" si="62"/>
        <v>140.13</v>
      </c>
      <c r="AC62" s="15">
        <f t="shared" si="63"/>
        <v>140.19</v>
      </c>
      <c r="AD62" s="15">
        <f t="shared" si="64"/>
        <v>223.87</v>
      </c>
      <c r="AE62" s="16">
        <f t="shared" si="65"/>
        <v>504.19</v>
      </c>
      <c r="AF62" s="28">
        <f t="shared" si="38"/>
        <v>1299.56</v>
      </c>
      <c r="AG62" s="15">
        <f t="shared" si="66"/>
        <v>1179.71</v>
      </c>
      <c r="AH62" s="15">
        <f t="shared" si="67"/>
        <v>1837.56</v>
      </c>
      <c r="AI62" s="15">
        <f t="shared" si="68"/>
        <v>1742.94</v>
      </c>
      <c r="AJ62" s="15">
        <f t="shared" si="69"/>
        <v>657.19</v>
      </c>
      <c r="AK62" s="15">
        <f t="shared" si="70"/>
        <v>5417.4</v>
      </c>
      <c r="AL62" s="15">
        <f aca="true" t="shared" si="75" ref="AL62:AL67">ROUND(67.06*C62,2)</f>
        <v>67.06</v>
      </c>
      <c r="AM62" s="15">
        <f t="shared" si="71"/>
        <v>74.19</v>
      </c>
      <c r="AN62" s="15">
        <f t="shared" si="72"/>
        <v>74.25</v>
      </c>
      <c r="AO62" s="15">
        <f t="shared" si="73"/>
        <v>215.5</v>
      </c>
      <c r="AP62" s="15">
        <f t="shared" si="39"/>
        <v>59371.020000000004</v>
      </c>
      <c r="AQ62" s="7">
        <v>152</v>
      </c>
    </row>
    <row r="63" spans="1:43" ht="12.75">
      <c r="A63" s="24">
        <v>62</v>
      </c>
      <c r="B63" s="7" t="s">
        <v>46</v>
      </c>
      <c r="C63" s="27">
        <v>1</v>
      </c>
      <c r="D63" s="15">
        <f t="shared" si="40"/>
        <v>8124.97</v>
      </c>
      <c r="E63" s="15">
        <f t="shared" si="41"/>
        <v>8125</v>
      </c>
      <c r="F63" s="15">
        <f t="shared" si="42"/>
        <v>16249.970000000001</v>
      </c>
      <c r="G63" s="15">
        <f t="shared" si="42"/>
        <v>24374.97</v>
      </c>
      <c r="H63" s="15">
        <f t="shared" si="43"/>
        <v>18746.24</v>
      </c>
      <c r="I63" s="15">
        <f t="shared" si="74"/>
        <v>15540.25</v>
      </c>
      <c r="J63" s="15">
        <f t="shared" si="44"/>
        <v>34286.490000000005</v>
      </c>
      <c r="K63" s="15">
        <f t="shared" si="45"/>
        <v>640.91</v>
      </c>
      <c r="L63" s="15">
        <f t="shared" si="46"/>
        <v>468.75</v>
      </c>
      <c r="M63" s="15">
        <f t="shared" si="47"/>
        <v>446.25</v>
      </c>
      <c r="N63" s="15">
        <f t="shared" si="48"/>
        <v>346.19</v>
      </c>
      <c r="O63" s="15">
        <f t="shared" si="49"/>
        <v>1902.1</v>
      </c>
      <c r="P63" s="15">
        <f t="shared" si="50"/>
        <v>81.29</v>
      </c>
      <c r="Q63" s="15">
        <f t="shared" si="51"/>
        <v>93.75</v>
      </c>
      <c r="R63" s="15">
        <f t="shared" si="52"/>
        <v>126.13</v>
      </c>
      <c r="S63" s="15">
        <f t="shared" si="53"/>
        <v>10.69</v>
      </c>
      <c r="T63" s="15">
        <f t="shared" si="54"/>
        <v>311.86</v>
      </c>
      <c r="U63" s="15">
        <f t="shared" si="55"/>
        <v>106.33</v>
      </c>
      <c r="V63" s="15">
        <f t="shared" si="56"/>
        <v>156.25</v>
      </c>
      <c r="W63" s="15">
        <f t="shared" si="57"/>
        <v>186.94</v>
      </c>
      <c r="X63" s="15">
        <f t="shared" si="58"/>
        <v>449.52</v>
      </c>
      <c r="Y63" s="15">
        <f t="shared" si="59"/>
        <v>12.5</v>
      </c>
      <c r="Z63" s="15">
        <f t="shared" si="60"/>
        <v>21.49</v>
      </c>
      <c r="AA63" s="16">
        <f t="shared" si="61"/>
        <v>33.989999999999995</v>
      </c>
      <c r="AB63" s="15">
        <f t="shared" si="62"/>
        <v>140.13</v>
      </c>
      <c r="AC63" s="15">
        <f t="shared" si="63"/>
        <v>140.19</v>
      </c>
      <c r="AD63" s="15">
        <f t="shared" si="64"/>
        <v>223.87</v>
      </c>
      <c r="AE63" s="16">
        <f t="shared" si="65"/>
        <v>504.19</v>
      </c>
      <c r="AF63" s="28">
        <f t="shared" si="38"/>
        <v>1299.56</v>
      </c>
      <c r="AG63" s="15">
        <f t="shared" si="66"/>
        <v>1179.71</v>
      </c>
      <c r="AH63" s="15">
        <f t="shared" si="67"/>
        <v>1837.56</v>
      </c>
      <c r="AI63" s="15">
        <f t="shared" si="68"/>
        <v>1742.94</v>
      </c>
      <c r="AJ63" s="15">
        <f t="shared" si="69"/>
        <v>657.19</v>
      </c>
      <c r="AK63" s="15">
        <f t="shared" si="70"/>
        <v>5417.4</v>
      </c>
      <c r="AL63" s="15">
        <f t="shared" si="75"/>
        <v>67.06</v>
      </c>
      <c r="AM63" s="15">
        <f t="shared" si="71"/>
        <v>74.19</v>
      </c>
      <c r="AN63" s="15">
        <f t="shared" si="72"/>
        <v>74.25</v>
      </c>
      <c r="AO63" s="15">
        <f t="shared" si="73"/>
        <v>215.5</v>
      </c>
      <c r="AP63" s="15">
        <f t="shared" si="39"/>
        <v>59371.020000000004</v>
      </c>
      <c r="AQ63" s="7">
        <v>71</v>
      </c>
    </row>
    <row r="64" spans="1:43" ht="12.75">
      <c r="A64" s="24">
        <v>63</v>
      </c>
      <c r="B64" s="7" t="s">
        <v>0</v>
      </c>
      <c r="C64" s="27">
        <v>2</v>
      </c>
      <c r="D64" s="15">
        <f t="shared" si="40"/>
        <v>16249.94</v>
      </c>
      <c r="E64" s="15">
        <f t="shared" si="41"/>
        <v>16250</v>
      </c>
      <c r="F64" s="15">
        <f t="shared" si="42"/>
        <v>32499.940000000002</v>
      </c>
      <c r="G64" s="15">
        <f t="shared" si="42"/>
        <v>48749.94</v>
      </c>
      <c r="H64" s="15">
        <f t="shared" si="43"/>
        <v>37492.48</v>
      </c>
      <c r="I64" s="15">
        <f t="shared" si="74"/>
        <v>31080.5</v>
      </c>
      <c r="J64" s="15">
        <f t="shared" si="44"/>
        <v>68572.98000000001</v>
      </c>
      <c r="K64" s="15">
        <f t="shared" si="45"/>
        <v>1281.82</v>
      </c>
      <c r="L64" s="15">
        <f t="shared" si="46"/>
        <v>937.5</v>
      </c>
      <c r="M64" s="15">
        <f t="shared" si="47"/>
        <v>892.5</v>
      </c>
      <c r="N64" s="15">
        <f t="shared" si="48"/>
        <v>692.38</v>
      </c>
      <c r="O64" s="15">
        <f t="shared" si="49"/>
        <v>3804.2</v>
      </c>
      <c r="P64" s="15">
        <f t="shared" si="50"/>
        <v>162.58</v>
      </c>
      <c r="Q64" s="15">
        <f>ROUND(93.75*C64,2)</f>
        <v>187.5</v>
      </c>
      <c r="R64" s="15">
        <f t="shared" si="52"/>
        <v>252.26</v>
      </c>
      <c r="S64" s="15">
        <f t="shared" si="53"/>
        <v>21.38</v>
      </c>
      <c r="T64" s="15">
        <f t="shared" si="54"/>
        <v>623.72</v>
      </c>
      <c r="U64" s="15">
        <f t="shared" si="55"/>
        <v>212.66</v>
      </c>
      <c r="V64" s="15">
        <f t="shared" si="56"/>
        <v>312.5</v>
      </c>
      <c r="W64" s="15">
        <f t="shared" si="57"/>
        <v>373.88</v>
      </c>
      <c r="X64" s="15">
        <f t="shared" si="58"/>
        <v>899.04</v>
      </c>
      <c r="Y64" s="15">
        <f t="shared" si="59"/>
        <v>25</v>
      </c>
      <c r="Z64" s="15">
        <f t="shared" si="60"/>
        <v>42.98</v>
      </c>
      <c r="AA64" s="16">
        <f t="shared" si="61"/>
        <v>67.97999999999999</v>
      </c>
      <c r="AB64" s="15">
        <f t="shared" si="62"/>
        <v>280.26</v>
      </c>
      <c r="AC64" s="15">
        <f t="shared" si="63"/>
        <v>280.38</v>
      </c>
      <c r="AD64" s="15">
        <f t="shared" si="64"/>
        <v>447.74</v>
      </c>
      <c r="AE64" s="16">
        <f t="shared" si="65"/>
        <v>1008.38</v>
      </c>
      <c r="AF64" s="28">
        <f t="shared" si="38"/>
        <v>2599.12</v>
      </c>
      <c r="AG64" s="15">
        <f t="shared" si="66"/>
        <v>2359.42</v>
      </c>
      <c r="AH64" s="15">
        <f t="shared" si="67"/>
        <v>3675.12</v>
      </c>
      <c r="AI64" s="15">
        <f t="shared" si="68"/>
        <v>3485.88</v>
      </c>
      <c r="AJ64" s="15">
        <f t="shared" si="69"/>
        <v>1314.38</v>
      </c>
      <c r="AK64" s="15">
        <f t="shared" si="70"/>
        <v>10834.8</v>
      </c>
      <c r="AL64" s="15">
        <f t="shared" si="75"/>
        <v>134.12</v>
      </c>
      <c r="AM64" s="15">
        <f t="shared" si="71"/>
        <v>148.38</v>
      </c>
      <c r="AN64" s="15">
        <f t="shared" si="72"/>
        <v>148.5</v>
      </c>
      <c r="AO64" s="15">
        <f t="shared" si="73"/>
        <v>431</v>
      </c>
      <c r="AP64" s="15">
        <f t="shared" si="39"/>
        <v>118742.04000000001</v>
      </c>
      <c r="AQ64" s="7">
        <v>89</v>
      </c>
    </row>
    <row r="65" spans="1:43" ht="12.75">
      <c r="A65" s="24">
        <v>64</v>
      </c>
      <c r="B65" s="7" t="s">
        <v>69</v>
      </c>
      <c r="C65" s="27">
        <v>1</v>
      </c>
      <c r="D65" s="15">
        <f t="shared" si="40"/>
        <v>8124.97</v>
      </c>
      <c r="E65" s="15">
        <f t="shared" si="41"/>
        <v>8125</v>
      </c>
      <c r="F65" s="15">
        <f t="shared" si="42"/>
        <v>16249.970000000001</v>
      </c>
      <c r="G65" s="15">
        <f t="shared" si="42"/>
        <v>24374.97</v>
      </c>
      <c r="H65" s="15">
        <f t="shared" si="43"/>
        <v>18746.24</v>
      </c>
      <c r="I65" s="15">
        <f t="shared" si="74"/>
        <v>15540.25</v>
      </c>
      <c r="J65" s="15">
        <f t="shared" si="44"/>
        <v>34286.490000000005</v>
      </c>
      <c r="K65" s="15">
        <f t="shared" si="45"/>
        <v>640.91</v>
      </c>
      <c r="L65" s="15">
        <f t="shared" si="46"/>
        <v>468.75</v>
      </c>
      <c r="M65" s="15">
        <f t="shared" si="47"/>
        <v>446.25</v>
      </c>
      <c r="N65" s="15">
        <f t="shared" si="48"/>
        <v>346.19</v>
      </c>
      <c r="O65" s="15">
        <f t="shared" si="49"/>
        <v>1902.1</v>
      </c>
      <c r="P65" s="15">
        <f t="shared" si="50"/>
        <v>81.29</v>
      </c>
      <c r="Q65" s="15">
        <f t="shared" si="51"/>
        <v>93.75</v>
      </c>
      <c r="R65" s="15">
        <f t="shared" si="52"/>
        <v>126.13</v>
      </c>
      <c r="S65" s="15">
        <f t="shared" si="53"/>
        <v>10.69</v>
      </c>
      <c r="T65" s="15">
        <f t="shared" si="54"/>
        <v>311.86</v>
      </c>
      <c r="U65" s="15">
        <f t="shared" si="55"/>
        <v>106.33</v>
      </c>
      <c r="V65" s="15">
        <f t="shared" si="56"/>
        <v>156.25</v>
      </c>
      <c r="W65" s="15">
        <f t="shared" si="57"/>
        <v>186.94</v>
      </c>
      <c r="X65" s="15">
        <f t="shared" si="58"/>
        <v>449.52</v>
      </c>
      <c r="Y65" s="15">
        <f t="shared" si="59"/>
        <v>12.5</v>
      </c>
      <c r="Z65" s="15">
        <f t="shared" si="60"/>
        <v>21.49</v>
      </c>
      <c r="AA65" s="16">
        <f t="shared" si="61"/>
        <v>33.989999999999995</v>
      </c>
      <c r="AB65" s="15">
        <f t="shared" si="62"/>
        <v>140.13</v>
      </c>
      <c r="AC65" s="15">
        <f t="shared" si="63"/>
        <v>140.19</v>
      </c>
      <c r="AD65" s="15">
        <f t="shared" si="64"/>
        <v>223.87</v>
      </c>
      <c r="AE65" s="16">
        <f t="shared" si="65"/>
        <v>504.19</v>
      </c>
      <c r="AF65" s="28">
        <f t="shared" si="38"/>
        <v>1299.56</v>
      </c>
      <c r="AG65" s="15">
        <f t="shared" si="66"/>
        <v>1179.71</v>
      </c>
      <c r="AH65" s="15">
        <f t="shared" si="67"/>
        <v>1837.56</v>
      </c>
      <c r="AI65" s="15">
        <f t="shared" si="68"/>
        <v>1742.94</v>
      </c>
      <c r="AJ65" s="15">
        <f t="shared" si="69"/>
        <v>657.19</v>
      </c>
      <c r="AK65" s="15">
        <f t="shared" si="70"/>
        <v>5417.4</v>
      </c>
      <c r="AL65" s="15">
        <f t="shared" si="75"/>
        <v>67.06</v>
      </c>
      <c r="AM65" s="15">
        <f t="shared" si="71"/>
        <v>74.19</v>
      </c>
      <c r="AN65" s="15">
        <f t="shared" si="72"/>
        <v>74.25</v>
      </c>
      <c r="AO65" s="15">
        <f t="shared" si="73"/>
        <v>215.5</v>
      </c>
      <c r="AP65" s="15">
        <f t="shared" si="39"/>
        <v>59371.020000000004</v>
      </c>
      <c r="AQ65" s="7">
        <v>170</v>
      </c>
    </row>
    <row r="66" spans="1:43" ht="12.75">
      <c r="A66" s="24">
        <v>65</v>
      </c>
      <c r="B66" s="7" t="s">
        <v>70</v>
      </c>
      <c r="C66" s="27">
        <v>1</v>
      </c>
      <c r="D66" s="15">
        <f t="shared" si="40"/>
        <v>8124.97</v>
      </c>
      <c r="E66" s="15">
        <f t="shared" si="41"/>
        <v>8125</v>
      </c>
      <c r="F66" s="15">
        <f t="shared" si="42"/>
        <v>16249.970000000001</v>
      </c>
      <c r="G66" s="15">
        <f t="shared" si="42"/>
        <v>24374.97</v>
      </c>
      <c r="H66" s="15">
        <f t="shared" si="43"/>
        <v>18746.24</v>
      </c>
      <c r="I66" s="15">
        <f t="shared" si="74"/>
        <v>15540.25</v>
      </c>
      <c r="J66" s="15">
        <f t="shared" si="44"/>
        <v>34286.490000000005</v>
      </c>
      <c r="K66" s="15">
        <f t="shared" si="45"/>
        <v>640.91</v>
      </c>
      <c r="L66" s="15">
        <f t="shared" si="46"/>
        <v>468.75</v>
      </c>
      <c r="M66" s="15">
        <f t="shared" si="47"/>
        <v>446.25</v>
      </c>
      <c r="N66" s="15">
        <f t="shared" si="48"/>
        <v>346.19</v>
      </c>
      <c r="O66" s="15">
        <f t="shared" si="49"/>
        <v>1902.1</v>
      </c>
      <c r="P66" s="15">
        <f t="shared" si="50"/>
        <v>81.29</v>
      </c>
      <c r="Q66" s="15">
        <f t="shared" si="51"/>
        <v>93.75</v>
      </c>
      <c r="R66" s="15">
        <f t="shared" si="52"/>
        <v>126.13</v>
      </c>
      <c r="S66" s="15">
        <f t="shared" si="53"/>
        <v>10.69</v>
      </c>
      <c r="T66" s="15">
        <f t="shared" si="54"/>
        <v>311.86</v>
      </c>
      <c r="U66" s="15">
        <f t="shared" si="55"/>
        <v>106.33</v>
      </c>
      <c r="V66" s="15">
        <f t="shared" si="56"/>
        <v>156.25</v>
      </c>
      <c r="W66" s="15">
        <f t="shared" si="57"/>
        <v>186.94</v>
      </c>
      <c r="X66" s="15">
        <f t="shared" si="58"/>
        <v>449.52</v>
      </c>
      <c r="Y66" s="15">
        <f t="shared" si="59"/>
        <v>12.5</v>
      </c>
      <c r="Z66" s="15">
        <f t="shared" si="60"/>
        <v>21.49</v>
      </c>
      <c r="AA66" s="16">
        <f t="shared" si="61"/>
        <v>33.989999999999995</v>
      </c>
      <c r="AB66" s="15">
        <f t="shared" si="62"/>
        <v>140.13</v>
      </c>
      <c r="AC66" s="15">
        <f t="shared" si="63"/>
        <v>140.19</v>
      </c>
      <c r="AD66" s="15">
        <f t="shared" si="64"/>
        <v>223.87</v>
      </c>
      <c r="AE66" s="16">
        <f t="shared" si="65"/>
        <v>504.19</v>
      </c>
      <c r="AF66" s="28">
        <f t="shared" si="38"/>
        <v>1299.56</v>
      </c>
      <c r="AG66" s="15">
        <f t="shared" si="66"/>
        <v>1179.71</v>
      </c>
      <c r="AH66" s="15">
        <f t="shared" si="67"/>
        <v>1837.56</v>
      </c>
      <c r="AI66" s="15">
        <f t="shared" si="68"/>
        <v>1742.94</v>
      </c>
      <c r="AJ66" s="15">
        <f t="shared" si="69"/>
        <v>657.19</v>
      </c>
      <c r="AK66" s="15">
        <f t="shared" si="70"/>
        <v>5417.4</v>
      </c>
      <c r="AL66" s="15">
        <f t="shared" si="75"/>
        <v>67.06</v>
      </c>
      <c r="AM66" s="15">
        <f t="shared" si="71"/>
        <v>74.19</v>
      </c>
      <c r="AN66" s="15">
        <f t="shared" si="72"/>
        <v>74.25</v>
      </c>
      <c r="AO66" s="15">
        <f t="shared" si="73"/>
        <v>215.5</v>
      </c>
      <c r="AP66" s="15">
        <f t="shared" si="39"/>
        <v>59371.020000000004</v>
      </c>
      <c r="AQ66" s="7">
        <v>169</v>
      </c>
    </row>
    <row r="67" spans="1:45" s="3" customFormat="1" ht="12.75">
      <c r="A67" s="24">
        <v>66</v>
      </c>
      <c r="B67" s="7" t="s">
        <v>63</v>
      </c>
      <c r="C67" s="27">
        <v>1</v>
      </c>
      <c r="D67" s="15">
        <f t="shared" si="40"/>
        <v>8124.97</v>
      </c>
      <c r="E67" s="15">
        <f t="shared" si="41"/>
        <v>8125</v>
      </c>
      <c r="F67" s="15">
        <f t="shared" si="42"/>
        <v>16249.970000000001</v>
      </c>
      <c r="G67" s="15">
        <f t="shared" si="42"/>
        <v>24374.97</v>
      </c>
      <c r="H67" s="15">
        <f t="shared" si="43"/>
        <v>18746.24</v>
      </c>
      <c r="I67" s="15">
        <f t="shared" si="74"/>
        <v>15540.25</v>
      </c>
      <c r="J67" s="15">
        <f t="shared" si="44"/>
        <v>34286.490000000005</v>
      </c>
      <c r="K67" s="15">
        <f t="shared" si="45"/>
        <v>640.91</v>
      </c>
      <c r="L67" s="15">
        <f t="shared" si="46"/>
        <v>468.75</v>
      </c>
      <c r="M67" s="15">
        <f t="shared" si="47"/>
        <v>446.25</v>
      </c>
      <c r="N67" s="15">
        <f t="shared" si="48"/>
        <v>346.19</v>
      </c>
      <c r="O67" s="15">
        <f t="shared" si="49"/>
        <v>1902.1</v>
      </c>
      <c r="P67" s="15">
        <f t="shared" si="50"/>
        <v>81.29</v>
      </c>
      <c r="Q67" s="15">
        <f t="shared" si="51"/>
        <v>93.75</v>
      </c>
      <c r="R67" s="15">
        <f t="shared" si="52"/>
        <v>126.13</v>
      </c>
      <c r="S67" s="15">
        <f t="shared" si="53"/>
        <v>10.69</v>
      </c>
      <c r="T67" s="15">
        <f t="shared" si="54"/>
        <v>311.86</v>
      </c>
      <c r="U67" s="15">
        <f t="shared" si="55"/>
        <v>106.33</v>
      </c>
      <c r="V67" s="15">
        <f t="shared" si="56"/>
        <v>156.25</v>
      </c>
      <c r="W67" s="15">
        <f t="shared" si="57"/>
        <v>186.94</v>
      </c>
      <c r="X67" s="15">
        <f t="shared" si="58"/>
        <v>449.52</v>
      </c>
      <c r="Y67" s="15">
        <f t="shared" si="59"/>
        <v>12.5</v>
      </c>
      <c r="Z67" s="15">
        <f t="shared" si="60"/>
        <v>21.49</v>
      </c>
      <c r="AA67" s="16">
        <f t="shared" si="61"/>
        <v>33.989999999999995</v>
      </c>
      <c r="AB67" s="15">
        <f t="shared" si="62"/>
        <v>140.13</v>
      </c>
      <c r="AC67" s="15">
        <f t="shared" si="63"/>
        <v>140.19</v>
      </c>
      <c r="AD67" s="15">
        <f t="shared" si="64"/>
        <v>223.87</v>
      </c>
      <c r="AE67" s="16">
        <f t="shared" si="65"/>
        <v>504.19</v>
      </c>
      <c r="AF67" s="28">
        <f t="shared" si="38"/>
        <v>1299.56</v>
      </c>
      <c r="AG67" s="15">
        <f t="shared" si="66"/>
        <v>1179.71</v>
      </c>
      <c r="AH67" s="15">
        <f t="shared" si="67"/>
        <v>1837.56</v>
      </c>
      <c r="AI67" s="15">
        <f t="shared" si="68"/>
        <v>1742.94</v>
      </c>
      <c r="AJ67" s="15">
        <f t="shared" si="69"/>
        <v>657.19</v>
      </c>
      <c r="AK67" s="15">
        <f t="shared" si="70"/>
        <v>5417.4</v>
      </c>
      <c r="AL67" s="15">
        <f t="shared" si="75"/>
        <v>67.06</v>
      </c>
      <c r="AM67" s="15">
        <f t="shared" si="71"/>
        <v>74.19</v>
      </c>
      <c r="AN67" s="15">
        <f t="shared" si="72"/>
        <v>74.25</v>
      </c>
      <c r="AO67" s="15">
        <f t="shared" si="73"/>
        <v>215.5</v>
      </c>
      <c r="AP67" s="15">
        <f t="shared" si="39"/>
        <v>59371.020000000004</v>
      </c>
      <c r="AQ67" s="7">
        <v>151</v>
      </c>
      <c r="AR67" s="29"/>
      <c r="AS67" s="29"/>
    </row>
    <row r="68" spans="1:45" s="2" customFormat="1" ht="12.75">
      <c r="A68" s="18"/>
      <c r="B68" s="30" t="s">
        <v>56</v>
      </c>
      <c r="C68" s="31">
        <f>SUM(C2:C67)</f>
        <v>160</v>
      </c>
      <c r="D68" s="32">
        <f aca="true" t="shared" si="76" ref="D68:J68">SUM(D2:D67)</f>
        <v>1299995.1999999988</v>
      </c>
      <c r="E68" s="32">
        <f t="shared" si="76"/>
        <v>1300000</v>
      </c>
      <c r="F68" s="32">
        <f t="shared" si="76"/>
        <v>2599995.1999999997</v>
      </c>
      <c r="G68" s="32">
        <f t="shared" si="76"/>
        <v>3899995.2000000044</v>
      </c>
      <c r="H68" s="32">
        <f t="shared" si="76"/>
        <v>2999398.4000000022</v>
      </c>
      <c r="I68" s="32">
        <f t="shared" si="76"/>
        <v>2486440</v>
      </c>
      <c r="J68" s="32">
        <f t="shared" si="76"/>
        <v>5485838.400000006</v>
      </c>
      <c r="K68" s="32">
        <f aca="true" t="shared" si="77" ref="K68:AP68">SUM(K2:K67)</f>
        <v>102545.60000000012</v>
      </c>
      <c r="L68" s="32">
        <f t="shared" si="77"/>
        <v>75000</v>
      </c>
      <c r="M68" s="32">
        <f t="shared" si="77"/>
        <v>71400</v>
      </c>
      <c r="N68" s="32">
        <f t="shared" si="77"/>
        <v>55390.40000000002</v>
      </c>
      <c r="O68" s="32">
        <f t="shared" si="77"/>
        <v>304336.00000000006</v>
      </c>
      <c r="P68" s="32">
        <f t="shared" si="77"/>
        <v>13006.400000000016</v>
      </c>
      <c r="Q68" s="32">
        <f t="shared" si="77"/>
        <v>15000</v>
      </c>
      <c r="R68" s="32">
        <f t="shared" si="77"/>
        <v>20180.799999999992</v>
      </c>
      <c r="S68" s="32">
        <f t="shared" si="77"/>
        <v>1710.4000000000024</v>
      </c>
      <c r="T68" s="32">
        <f t="shared" si="77"/>
        <v>49897.600000000035</v>
      </c>
      <c r="U68" s="32">
        <f t="shared" si="77"/>
        <v>17012.8</v>
      </c>
      <c r="V68" s="32">
        <f t="shared" si="77"/>
        <v>25000</v>
      </c>
      <c r="W68" s="32">
        <f t="shared" si="77"/>
        <v>29910.39999999998</v>
      </c>
      <c r="X68" s="32">
        <f t="shared" si="77"/>
        <v>71923.19999999995</v>
      </c>
      <c r="Y68" s="32">
        <f t="shared" si="77"/>
        <v>2000</v>
      </c>
      <c r="Z68" s="32">
        <f t="shared" si="77"/>
        <v>3438.399999999996</v>
      </c>
      <c r="AA68" s="32">
        <f t="shared" si="77"/>
        <v>5438.399999999994</v>
      </c>
      <c r="AB68" s="32">
        <f t="shared" si="77"/>
        <v>22420.799999999996</v>
      </c>
      <c r="AC68" s="32">
        <f t="shared" si="77"/>
        <v>22430.39999999999</v>
      </c>
      <c r="AD68" s="32">
        <f t="shared" si="77"/>
        <v>35819.20000000001</v>
      </c>
      <c r="AE68" s="32">
        <f t="shared" si="77"/>
        <v>80670.40000000002</v>
      </c>
      <c r="AF68" s="33">
        <f t="shared" si="77"/>
        <v>207929.59999999986</v>
      </c>
      <c r="AG68" s="33">
        <f t="shared" si="77"/>
        <v>188753.60000000003</v>
      </c>
      <c r="AH68" s="33">
        <f t="shared" si="77"/>
        <v>294009.59999999986</v>
      </c>
      <c r="AI68" s="33">
        <f t="shared" si="77"/>
        <v>278870.40000000014</v>
      </c>
      <c r="AJ68" s="33">
        <f t="shared" si="77"/>
        <v>105150.40000000008</v>
      </c>
      <c r="AK68" s="33">
        <f t="shared" si="77"/>
        <v>866784.0000000007</v>
      </c>
      <c r="AL68" s="33">
        <f t="shared" si="77"/>
        <v>10729.600000000004</v>
      </c>
      <c r="AM68" s="33">
        <f t="shared" si="77"/>
        <v>11870.399999999998</v>
      </c>
      <c r="AN68" s="33">
        <f t="shared" si="77"/>
        <v>11880</v>
      </c>
      <c r="AO68" s="33">
        <f t="shared" si="77"/>
        <v>34480</v>
      </c>
      <c r="AP68" s="33">
        <f t="shared" si="77"/>
        <v>9499363.199999988</v>
      </c>
      <c r="AQ68" s="33"/>
      <c r="AR68" s="18"/>
      <c r="AS68" s="18"/>
    </row>
    <row r="69" spans="1:45" s="2" customFormat="1" ht="15.75" customHeight="1">
      <c r="A69" s="18"/>
      <c r="B69" s="18"/>
      <c r="C69" s="10"/>
      <c r="D69" s="4"/>
      <c r="E69" s="4"/>
      <c r="F69" s="4"/>
      <c r="G69" s="4"/>
      <c r="H69" s="4"/>
      <c r="I69" s="4"/>
      <c r="J69" s="20"/>
      <c r="K69" s="4"/>
      <c r="L69" s="20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</row>
    <row r="70" spans="1:45" s="2" customFormat="1" ht="12.75">
      <c r="A70" s="18"/>
      <c r="B70" s="19"/>
      <c r="C70" s="10"/>
      <c r="D70" s="4"/>
      <c r="E70" s="4"/>
      <c r="F70" s="4"/>
      <c r="G70" s="4"/>
      <c r="H70" s="4"/>
      <c r="I70" s="4"/>
      <c r="J70" s="20"/>
      <c r="K70" s="4"/>
      <c r="L70" s="20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</row>
    <row r="71" spans="1:45" s="2" customFormat="1" ht="12.75">
      <c r="A71" s="18"/>
      <c r="B71" s="19"/>
      <c r="C71" s="10"/>
      <c r="D71" s="4"/>
      <c r="E71" s="4"/>
      <c r="F71" s="4"/>
      <c r="G71" s="4"/>
      <c r="H71" s="4"/>
      <c r="I71" s="4"/>
      <c r="J71" s="20"/>
      <c r="K71" s="4"/>
      <c r="L71" s="20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</row>
    <row r="72" spans="1:45" s="2" customFormat="1" ht="12.75">
      <c r="A72" s="18"/>
      <c r="B72" s="19"/>
      <c r="C72" s="10"/>
      <c r="D72" s="4"/>
      <c r="E72" s="4"/>
      <c r="F72" s="4"/>
      <c r="G72" s="4"/>
      <c r="H72" s="4"/>
      <c r="I72" s="4"/>
      <c r="J72" s="20"/>
      <c r="K72" s="4"/>
      <c r="L72" s="20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</row>
    <row r="73" ht="12.75">
      <c r="E73" s="9"/>
    </row>
    <row r="74" spans="2:12" ht="12.75">
      <c r="B74" s="19"/>
      <c r="E74" s="9"/>
      <c r="F74" s="9"/>
      <c r="G74" s="9"/>
      <c r="L74" s="22"/>
    </row>
    <row r="75" spans="5:9" ht="12.75">
      <c r="E75" s="9"/>
      <c r="F75" s="9"/>
      <c r="G75" s="9"/>
      <c r="H75" s="9"/>
      <c r="I75" s="9"/>
    </row>
    <row r="77" ht="12.75">
      <c r="H77" s="9"/>
    </row>
    <row r="78" ht="12.75">
      <c r="D78" s="9"/>
    </row>
    <row r="79" spans="3:12" ht="12.75">
      <c r="C79" s="12"/>
      <c r="D79" s="9"/>
      <c r="H79" s="9"/>
      <c r="J79" s="22"/>
      <c r="L79" s="22"/>
    </row>
    <row r="80" spans="4:12" ht="12.75">
      <c r="D80" s="9"/>
      <c r="I80" s="9"/>
      <c r="J80" s="22"/>
      <c r="K80" s="9"/>
      <c r="L80" s="22"/>
    </row>
    <row r="83" ht="12.75">
      <c r="K83" s="9"/>
    </row>
    <row r="87" ht="12.75">
      <c r="E87" s="9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gabip</cp:lastModifiedBy>
  <cp:lastPrinted>2021-08-10T10:01:40Z</cp:lastPrinted>
  <dcterms:created xsi:type="dcterms:W3CDTF">2004-05-10T11:11:19Z</dcterms:created>
  <dcterms:modified xsi:type="dcterms:W3CDTF">2021-08-10T10:06:52Z</dcterms:modified>
  <cp:category/>
  <cp:version/>
  <cp:contentType/>
  <cp:contentStatus/>
</cp:coreProperties>
</file>